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-MP1AKZON\Desktop\OFICINA\ALEX L\INVITACIONES\2022\OBRA IMPERMEABILIZACIÓN Y VOZ Y DATOS CIUDADELA\"/>
    </mc:Choice>
  </mc:AlternateContent>
  <bookViews>
    <workbookView xWindow="0" yWindow="0" windowWidth="28800" windowHeight="12330"/>
  </bookViews>
  <sheets>
    <sheet name="ANEXO F" sheetId="2" r:id="rId1"/>
    <sheet name="Tablas de Evaluación" sheetId="3" state="hidden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44" i="2" l="1"/>
  <c r="O44" i="2"/>
  <c r="N44" i="2"/>
  <c r="P43" i="2"/>
  <c r="O43" i="2"/>
  <c r="N43" i="2"/>
  <c r="P42" i="2"/>
  <c r="O42" i="2"/>
  <c r="N42" i="2"/>
  <c r="P41" i="2"/>
  <c r="O41" i="2"/>
  <c r="N41" i="2"/>
  <c r="P40" i="2"/>
  <c r="O40" i="2"/>
  <c r="N40" i="2"/>
  <c r="P39" i="2"/>
  <c r="O39" i="2"/>
  <c r="N39" i="2"/>
  <c r="P38" i="2"/>
  <c r="O38" i="2"/>
  <c r="N38" i="2"/>
  <c r="P37" i="2"/>
  <c r="O37" i="2"/>
  <c r="N37" i="2"/>
  <c r="Q37" i="2" s="1"/>
  <c r="P36" i="2"/>
  <c r="O36" i="2"/>
  <c r="N36" i="2"/>
  <c r="P35" i="2"/>
  <c r="O35" i="2"/>
  <c r="N35" i="2"/>
  <c r="P34" i="2"/>
  <c r="O34" i="2"/>
  <c r="N34" i="2"/>
  <c r="P33" i="2"/>
  <c r="O33" i="2"/>
  <c r="N33" i="2"/>
  <c r="P32" i="2"/>
  <c r="O32" i="2"/>
  <c r="N32" i="2"/>
  <c r="P31" i="2"/>
  <c r="O31" i="2"/>
  <c r="N31" i="2"/>
  <c r="P30" i="2"/>
  <c r="O30" i="2"/>
  <c r="N30" i="2"/>
  <c r="P29" i="2"/>
  <c r="O29" i="2"/>
  <c r="N29" i="2"/>
  <c r="Q29" i="2" s="1"/>
  <c r="P28" i="2"/>
  <c r="O28" i="2"/>
  <c r="N28" i="2"/>
  <c r="P27" i="2"/>
  <c r="O27" i="2"/>
  <c r="N27" i="2"/>
  <c r="P26" i="2"/>
  <c r="O26" i="2"/>
  <c r="Q26" i="2" s="1"/>
  <c r="N26" i="2"/>
  <c r="P25" i="2"/>
  <c r="O25" i="2"/>
  <c r="N25" i="2"/>
  <c r="P24" i="2"/>
  <c r="O24" i="2"/>
  <c r="N24" i="2"/>
  <c r="P23" i="2"/>
  <c r="O23" i="2"/>
  <c r="N23" i="2"/>
  <c r="P22" i="2"/>
  <c r="O22" i="2"/>
  <c r="N22" i="2"/>
  <c r="P21" i="2"/>
  <c r="O21" i="2"/>
  <c r="N21" i="2"/>
  <c r="Q21" i="2" s="1"/>
  <c r="P20" i="2"/>
  <c r="O20" i="2"/>
  <c r="N20" i="2"/>
  <c r="P19" i="2"/>
  <c r="O19" i="2"/>
  <c r="N19" i="2"/>
  <c r="P18" i="2"/>
  <c r="O18" i="2"/>
  <c r="N18" i="2"/>
  <c r="P17" i="2"/>
  <c r="O17" i="2"/>
  <c r="N17" i="2"/>
  <c r="P16" i="2"/>
  <c r="O16" i="2"/>
  <c r="N16" i="2"/>
  <c r="P15" i="2"/>
  <c r="O15" i="2"/>
  <c r="N15" i="2"/>
  <c r="P14" i="2"/>
  <c r="O14" i="2"/>
  <c r="N14" i="2"/>
  <c r="P13" i="2"/>
  <c r="O13" i="2"/>
  <c r="N13" i="2"/>
  <c r="P12" i="2"/>
  <c r="O12" i="2"/>
  <c r="N12" i="2"/>
  <c r="P11" i="2"/>
  <c r="O11" i="2"/>
  <c r="N11" i="2"/>
  <c r="P10" i="2"/>
  <c r="O10" i="2"/>
  <c r="N10" i="2"/>
  <c r="P9" i="2"/>
  <c r="O9" i="2"/>
  <c r="N9" i="2"/>
  <c r="P8" i="2"/>
  <c r="O8" i="2"/>
  <c r="N8" i="2"/>
  <c r="P7" i="2"/>
  <c r="O7" i="2"/>
  <c r="N7" i="2"/>
  <c r="P6" i="2"/>
  <c r="O6" i="2"/>
  <c r="N6" i="2"/>
  <c r="P5" i="2"/>
  <c r="O5" i="2"/>
  <c r="N5" i="2"/>
  <c r="P46" i="2"/>
  <c r="O46" i="2"/>
  <c r="N46" i="2"/>
  <c r="P45" i="2"/>
  <c r="O45" i="2"/>
  <c r="N45" i="2"/>
  <c r="Q27" i="2" l="1"/>
  <c r="Q8" i="2"/>
  <c r="Q20" i="2"/>
  <c r="Q24" i="2"/>
  <c r="Q32" i="2"/>
  <c r="Q36" i="2"/>
  <c r="Q19" i="2"/>
  <c r="Q35" i="2"/>
  <c r="Q38" i="2"/>
  <c r="Q46" i="2"/>
  <c r="Q34" i="2"/>
  <c r="Q30" i="2"/>
  <c r="Q9" i="2"/>
  <c r="Q11" i="2"/>
  <c r="Q14" i="2"/>
  <c r="Q17" i="2"/>
  <c r="Q22" i="2"/>
  <c r="Q25" i="2"/>
  <c r="Q41" i="2"/>
  <c r="Q18" i="2"/>
  <c r="Q5" i="2"/>
  <c r="Q15" i="2"/>
  <c r="Q23" i="2"/>
  <c r="Q31" i="2"/>
  <c r="Q7" i="2"/>
  <c r="Q28" i="2"/>
  <c r="Q13" i="2"/>
  <c r="Q10" i="2"/>
  <c r="Q12" i="2"/>
  <c r="Q33" i="2"/>
  <c r="Q39" i="2"/>
  <c r="Q6" i="2"/>
  <c r="Q16" i="2"/>
  <c r="Q40" i="2"/>
  <c r="Q44" i="2"/>
  <c r="Q43" i="2"/>
  <c r="Q42" i="2"/>
  <c r="Q45" i="2"/>
  <c r="B6" i="2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6" i="2" l="1"/>
  <c r="B45" i="2"/>
  <c r="R6" i="2"/>
  <c r="K6" i="2" s="1"/>
  <c r="R41" i="2"/>
  <c r="K41" i="2" s="1"/>
  <c r="R34" i="2"/>
  <c r="K34" i="2" s="1"/>
  <c r="R27" i="2"/>
  <c r="K27" i="2" s="1"/>
  <c r="R39" i="2"/>
  <c r="K39" i="2" s="1"/>
  <c r="L15" i="2"/>
  <c r="R31" i="2"/>
  <c r="K31" i="2" s="1"/>
  <c r="R18" i="2"/>
  <c r="K18" i="2" s="1"/>
  <c r="R22" i="2"/>
  <c r="K22" i="2" s="1"/>
  <c r="L34" i="2"/>
  <c r="L42" i="2"/>
  <c r="L45" i="2"/>
  <c r="L5" i="2"/>
  <c r="R24" i="2"/>
  <c r="K24" i="2" s="1"/>
  <c r="R33" i="2"/>
  <c r="K33" i="2" s="1"/>
  <c r="R13" i="2"/>
  <c r="K13" i="2" s="1"/>
  <c r="R36" i="2"/>
  <c r="K36" i="2" s="1"/>
  <c r="R28" i="2"/>
  <c r="K28" i="2" s="1"/>
  <c r="R12" i="2"/>
  <c r="K12" i="2" s="1"/>
  <c r="R26" i="2"/>
  <c r="K26" i="2" s="1"/>
  <c r="R19" i="2"/>
  <c r="K19" i="2" s="1"/>
  <c r="R15" i="2"/>
  <c r="K15" i="2" s="1"/>
  <c r="R21" i="2"/>
  <c r="K21" i="2" s="1"/>
  <c r="R11" i="2"/>
  <c r="K11" i="2" s="1"/>
  <c r="R30" i="2"/>
  <c r="K30" i="2" s="1"/>
  <c r="R23" i="2"/>
  <c r="K23" i="2" s="1"/>
  <c r="R40" i="2"/>
  <c r="K40" i="2" s="1"/>
  <c r="R17" i="2"/>
  <c r="K17" i="2" s="1"/>
  <c r="R38" i="2"/>
  <c r="K38" i="2" s="1"/>
  <c r="R5" i="2"/>
  <c r="K5" i="2" s="1"/>
  <c r="R14" i="2"/>
  <c r="K14" i="2" s="1"/>
  <c r="R8" i="2"/>
  <c r="K8" i="2" s="1"/>
  <c r="R10" i="2"/>
  <c r="K10" i="2" s="1"/>
  <c r="R35" i="2"/>
  <c r="K35" i="2" s="1"/>
  <c r="R20" i="2"/>
  <c r="K20" i="2" s="1"/>
  <c r="R25" i="2"/>
  <c r="K25" i="2" s="1"/>
  <c r="R29" i="2"/>
  <c r="K29" i="2" s="1"/>
  <c r="R16" i="2"/>
  <c r="K16" i="2" s="1"/>
  <c r="R32" i="2"/>
  <c r="K32" i="2" s="1"/>
  <c r="R9" i="2"/>
  <c r="K9" i="2" s="1"/>
  <c r="R37" i="2"/>
  <c r="K37" i="2" s="1"/>
  <c r="R7" i="2"/>
  <c r="K7" i="2" s="1"/>
  <c r="R42" i="2"/>
  <c r="K42" i="2" s="1"/>
  <c r="R44" i="2"/>
  <c r="K44" i="2" s="1"/>
  <c r="R43" i="2"/>
  <c r="K43" i="2" s="1"/>
  <c r="R45" i="2"/>
  <c r="K45" i="2" s="1"/>
  <c r="R46" i="2"/>
  <c r="K46" i="2" s="1"/>
  <c r="L47" i="2" l="1"/>
</calcChain>
</file>

<file path=xl/sharedStrings.xml><?xml version="1.0" encoding="utf-8"?>
<sst xmlns="http://schemas.openxmlformats.org/spreadsheetml/2006/main" count="305" uniqueCount="129">
  <si>
    <t>CLASE DE RIESGO</t>
  </si>
  <si>
    <t>TIPIFICACIÓN DEL RIESGO</t>
  </si>
  <si>
    <t>CATEGORÍA DEL RIESGO</t>
  </si>
  <si>
    <t>ESTIMACION</t>
  </si>
  <si>
    <t>Nº</t>
  </si>
  <si>
    <t>DESCRIPCIÓN</t>
  </si>
  <si>
    <t>OBSERVACIONES</t>
  </si>
  <si>
    <t>UNICAUCA</t>
  </si>
  <si>
    <t>PROPONENTE Y/O CONTRATISTA</t>
  </si>
  <si>
    <t>COMPAÑÍA ASEGURADORA y/o GARANTIA</t>
  </si>
  <si>
    <t>MAGNITUD</t>
  </si>
  <si>
    <t>DURACIÓN</t>
  </si>
  <si>
    <t>VALORACION SOBRE PONDERACION</t>
  </si>
  <si>
    <t>PONDERACION   %</t>
  </si>
  <si>
    <t>ADMINISTRATIVOS</t>
  </si>
  <si>
    <t>El Proponente Adjudicatario no firma el contrato</t>
  </si>
  <si>
    <t xml:space="preserve">Por falta de voluntad del adjudicatario, o este no acepta las cláusulas estipuladas. Por lo tanto se debe proceder a la aplicación de la póliza de seriedad de la oferta. </t>
  </si>
  <si>
    <t>X</t>
  </si>
  <si>
    <t>B</t>
  </si>
  <si>
    <t>M</t>
  </si>
  <si>
    <t>El contratista no cumple con las obligaciones contractuales</t>
  </si>
  <si>
    <t xml:space="preserve">Se refiere a cualquier clase de incumplimiento por parte del contratista, en cualquier etapa del contrato.  O por la ejecucion deficiente, elementos y/o servicios de mala calidad, etc. Multas, sanciones, incumplimientos, caducidades. </t>
  </si>
  <si>
    <t>A</t>
  </si>
  <si>
    <t>Incumplimiento en el pago a las personas vinculadas al contrato de obra</t>
  </si>
  <si>
    <t xml:space="preserve">Ocurre cuando no se cumplen oportunamente los pagos de las obligaciones laborales vigentes, relacionadas con el personal vinculado a los trabajos derivados del Contrato. </t>
  </si>
  <si>
    <t>El personal del contratista deja de trabajar ante el incumplimiento del pago oportuno de salarios y prestaciones sociales y/o honorarios</t>
  </si>
  <si>
    <t xml:space="preserve">El contratista no puede desarrollar a cabalidad el trabajo debido a la falta de personal. </t>
  </si>
  <si>
    <t>Afectación a terceros por responsabilidad civil</t>
  </si>
  <si>
    <t>El contratista no toma precauciones ni planea debidamente las acciones propias o las de sus trabajadores frente a terceros. Deben especificarse los posibles daños sobre la poliza para que sea amparada por la misma.</t>
  </si>
  <si>
    <t>Errores en los pliegos, de carácter involuntario</t>
  </si>
  <si>
    <t xml:space="preserve">Hace referencia a cualquier error que se pueda presentar en los documentos previos publicados en la página WEB. </t>
  </si>
  <si>
    <t>Errores en la propuesta cometidos por el proponente y/o contratista</t>
  </si>
  <si>
    <t xml:space="preserve">Errores cometidos por el PROPONENTE ADJUDICATARIO en la elaboración de la propuesta  y/o en los documentos relacionados con la invitación a cotizar  o errores cometidos en documentos elaborados por el CONTRATISTA durante la ejecución del contrato. </t>
  </si>
  <si>
    <t>Propuesta del contratista con precios artificialmente bajos</t>
  </si>
  <si>
    <t>El proponente establece precios por fuera del mercado que afectan intencionalmente y de mala fe, el valor del contrato</t>
  </si>
  <si>
    <t>Errores cometidos por el contratista durante la ejecución del contrato</t>
  </si>
  <si>
    <t>Causas imputables por la omisión, la negligencia, el descuido de las obligaciones de responsabilidad del contratista.</t>
  </si>
  <si>
    <t>Incumplimiento en el pago oportuno a los proveedores de cualquier tipo de servicio</t>
  </si>
  <si>
    <t xml:space="preserve">Ocurre cuando no se cumplen oportunamente los pagos de las obligaciones con los proveedores de cualquier tipo de bienes y/o servicios, relacionados con los trabajos derivados del Contrato. </t>
  </si>
  <si>
    <t>JURÍDICOS - LEGALES - DOCUMENTALES- REGULATORIOS</t>
  </si>
  <si>
    <t>Problemas entre personas particulares (naturales, socios de personas jurídicas, socios de consorcios o uniones temporales y demás personas que contratan o trabajan para la Universidad del Cauca).</t>
  </si>
  <si>
    <t>El contratista debe mantener indemne a la entidad y libre de situaciones que puedan afectar el normal desarrollo del contrato</t>
  </si>
  <si>
    <t>Problemas de estudios y diseños</t>
  </si>
  <si>
    <t>Efecto económico derivado de diseños deficientes e incompletos.</t>
  </si>
  <si>
    <t>Demora en el inicio previsto para la ejecución de  la obra</t>
  </si>
  <si>
    <t>Efectos económicos derivados por la demora en los trámites por parte del contratista para legalización, Perfeccionamiento e iniciación de los trabajos.</t>
  </si>
  <si>
    <t>Retraso en el inicio previsto para la ejecución de  la obra por demoras injustificadas en la aprobación de pólizas y suscripción del Acta de Inicio</t>
  </si>
  <si>
    <t>Efectos económicos derivados por la demora en los trámites por parte de la Entidad para legalización, Perfeccionamiento e iniciación de los trabajos.</t>
  </si>
  <si>
    <t>Otros permisos   y    autorizaciones             (Diferente a permisos ambientales)</t>
  </si>
  <si>
    <t>Efecto económico derivado del incumplimiento de trámites con autoridades gubernamentales  o la obtención de los mismos, que sean responsabilidad del Contratista.</t>
  </si>
  <si>
    <t>Programación de obra</t>
  </si>
  <si>
    <t xml:space="preserve">Efecto favorable o desfavorable derivado del esquema fijado en su programa para la ejecución de la obra: localización de campamento, compra e ingreso de materiales, ingreso y suministro de equipos, mano de obra, adecuación de accesos que sean de competencia del contratista por su utilización. </t>
  </si>
  <si>
    <t>El contratista no hace entrega con la oportunidad debida de los informes correspondientes u omite la entrega.</t>
  </si>
  <si>
    <t>Demora en la entrega oportuna de las Pre-actas</t>
  </si>
  <si>
    <t>El contratista no hace entrega con la oportunidad debida de las Pre-actas y la información que debe contener cada una de ellas u omite la entrega de las mismas.</t>
  </si>
  <si>
    <t>Errores que se cometen en la elaboración de las Pre-actas</t>
  </si>
  <si>
    <t>Causas imputables al Contratista por la mala o deficiente  elaboración, contenido e información de las Pre-actas</t>
  </si>
  <si>
    <t>Demoras por parte de la Interventoría en resolver las inquietudes presentadas por el contratista de obra</t>
  </si>
  <si>
    <t>El Interventor no permanece atento a las inquietudes planteadas por el contratista de obra y/o no  atiende con la oportunidad debida u omite la atención de las mismas.</t>
  </si>
  <si>
    <t>Fallece el contratista y/o el representante legal.</t>
  </si>
  <si>
    <t>Fallece el contratista actuando en calidad de titular del contrato actuando como persona natural o en calidad de representante legal de la persona jurídica o de la persona plural.</t>
  </si>
  <si>
    <t>Riesgo presentado por accidentalidad y/o muerte de personal del CONTRATISTA (Adjudicatario) durante la ejecución del contrato.</t>
  </si>
  <si>
    <t>Cumplimiento de las obligaciones tanto de la Entidad como del Contratista respectivamente según les competa, frente a la prevención de los Riesgos Profesionales, Seguridad Industrial y la Salud Ocupacional.</t>
  </si>
  <si>
    <t>Disolución de la persona jurídica</t>
  </si>
  <si>
    <t>La persona jurídica se disuelve o entra en quiebra</t>
  </si>
  <si>
    <t>Dificultad en el acceso al sitio de los trabajos</t>
  </si>
  <si>
    <t xml:space="preserve">El contratista debe estudiar, examinar cuidadosamente los planos y especificaciones, inspeccionar el lugar de trabajo, hacer sus propias estimaciones  de las dificultades o recursos necesarios que le permitan resolver las situaciónes y tener planes de contingencia. </t>
  </si>
  <si>
    <t>Demora involuntaria en la revisión y trámite de actas y/o cuentas por parte de supervisores de contrato y/o supervisores de proyecto.</t>
  </si>
  <si>
    <t>El contratista debe considerar el alto volumen de trabajo de los funcionarios al servicio del Estado.</t>
  </si>
  <si>
    <t>Suspensiones del contrato.</t>
  </si>
  <si>
    <t>El contratista debe preveer esta situación por causas ajenas a su voluntad. La suspensión no genera, en virtud del tiempo compensatorio, remuneración adicional.</t>
  </si>
  <si>
    <t>Prórrogas del contrato.</t>
  </si>
  <si>
    <t>El contratista debe preveer esta situación por causas ajenas a su voluntad. El tiempo adicional de la prórroga no genera remuneración adicional.</t>
  </si>
  <si>
    <t>Baja tasa y/o valoración de riesgo estimada por el contratista comparada con el valor y tipo de contrato a ejecutar.</t>
  </si>
  <si>
    <t>El contratista  desetima los riesgos  comparativos entre el valor y tipo de contrato a ejecutar.</t>
  </si>
  <si>
    <t>Abandono del contrato por parte del contratista</t>
  </si>
  <si>
    <t>El contratista abandona definitivamente la ejecución del contrato.</t>
  </si>
  <si>
    <t>FINANCIEROS</t>
  </si>
  <si>
    <t>Insolvencia del Contratista</t>
  </si>
  <si>
    <t>El contratista no dispone de los recursos necesarios para la ejecución del contrato.</t>
  </si>
  <si>
    <t>Paros sociales ocasionados por comunidades.</t>
  </si>
  <si>
    <t>Movimientos de carácter social que afectan el normal desarrollo del contrato</t>
  </si>
  <si>
    <t>Discrepancias entre contratista de obra y el interventor</t>
  </si>
  <si>
    <t>El contratista de interventoría no colabora en la solución oportuna de las discrepancias de carácter técnico.</t>
  </si>
  <si>
    <t xml:space="preserve">Entrega de predios o espacios </t>
  </si>
  <si>
    <t>Efectos económicos ocasionados por parálisis de los trabajos derivados por la demora en la entrega de predios o espacios al contratista.</t>
  </si>
  <si>
    <t>Permisos   y    autorizaciones ambientales</t>
  </si>
  <si>
    <t>Cualquier incumplimiento derivado del trámite y la obtención  de los permisos  ambientales con las Corporaciones Autónomas Regionales y la obtención del Paz y Salvo derivado de las actividades correspondientes al cierre de los permisos obtenidos.</t>
  </si>
  <si>
    <t>Ajuste de precios</t>
  </si>
  <si>
    <t>El efecto producido por la variación atípica de los precios, determinados por el Departamento Nacional de Estadística Dane a  través del Índice de Costos de la Construcción Pesada (ICCP). Y los cambios en las variables Macroeconómicas de Colombia, pero sin limitación a inflación devaluación y tasas de interés.</t>
  </si>
  <si>
    <t>Precios unitarios</t>
  </si>
  <si>
    <t>Los efectos económicos derivados de un análisis insuficiente de los precios unitarios realizados por el contratista, en cuanto a: equipos, transporte, materiales y mano de obra.</t>
  </si>
  <si>
    <t>Riesgo regulatorio de ley</t>
  </si>
  <si>
    <t>Los efectos económicos derivados de la expedición de nuevas normas,  al igual que la imposición de nuevos impuestos locales o nacionales posteriores al cierre del presente proceso licitatorio, así como la aplicación de la ley de Intervención.</t>
  </si>
  <si>
    <t xml:space="preserve">Demora en la entrega oportuna, por parte del contratista, de los informes </t>
  </si>
  <si>
    <t>RESPONSABLE</t>
  </si>
  <si>
    <t>PROBAB.</t>
  </si>
  <si>
    <t>DESCRIPCIÓN DE LA CLASIFICACIÓN DEL RIESGO POR LA SEVERIDAD O IMPACTO</t>
  </si>
  <si>
    <t>ALTO</t>
  </si>
  <si>
    <t>Perturba la ejecución del contrato de manera grave, generando un impacto sobre el valor del contrato en más del treinta por ciento (30%), imposibilitando la consecución del objeto contractual.</t>
  </si>
  <si>
    <t>MEDIO - ALTO</t>
  </si>
  <si>
    <t>Obstruye la ejecución del contrato sustancialmente, pero aún así, permite la consecución del objeto contractual, con un incremento del valor del contrato entre el quince (15%) y el treinta por ciento (30%).</t>
  </si>
  <si>
    <t>MEDIO - BAJO</t>
  </si>
  <si>
    <t>Afecta la ejecución del contrato de manera moderada, pero sin afectar considerablemente el equilibrio económico. Generando un impacto sobre el valor del contrato entre el cinco (5%) y el quince por ciento (15%).</t>
  </si>
  <si>
    <t>BAJO</t>
  </si>
  <si>
    <t>Dificulta la ejecución del contrato de manera leve, de forma que aplicando medidas mínimas se pueden lograr el objeto contractual. Los sobrecostos no representan más del cinco por ciento (5%) del valor del contrato</t>
  </si>
  <si>
    <t>ALTA</t>
  </si>
  <si>
    <t>La probabilidad de ocurrencia del riesgo es alta, cuando en la generalidad de los contratos que se ejecutaron con objetos similares, el resultado es la ocurrencia del riesgo; o, cuando de la naturaleza del riesgo se pueda prever su inminencia.</t>
  </si>
  <si>
    <t>MEDIA-ALTA</t>
  </si>
  <si>
    <t>La probabilidad de ocurrencia del riesgo es media alta, si es típica la ocurrencia del riesgo en la ejecución de contratos similares; o, cuando de la naturaleza del riesgo se pueda prever que ocurrirá usualmente.</t>
  </si>
  <si>
    <t>MEDIA-BAJA</t>
  </si>
  <si>
    <t>La probabilidad de ocurrencia del riesgo es media baja, si es atípica la ocurrencia del riesgo; o cuando de la naturaleza del riesgo se pueda prever que su ocurrencia es inusual</t>
  </si>
  <si>
    <t>BAJA</t>
  </si>
  <si>
    <t>La probabilidad de ocurrencia del riesgo es baja, cuando en pocos contratos con objetos similares, el resultado es la ocurrencia del riesgo o cuando de la naturaleza del riesgo se pueda prever que ocurrirá remotamente.</t>
  </si>
  <si>
    <t>DESCRIPCIÓN DE LA CLASIFICACIÓN DEL RIESGO POR PROBABILIDAD</t>
  </si>
  <si>
    <t>OPERACIONALES</t>
  </si>
  <si>
    <t>Accidentes laborales / Enfermedad profesional,  Muerte de individuos en los procesos de ejecución de las diferentes actividades, Ausencia de persona clave, Actos de empleados ya sean voluntarios o culposos, derivados de impericia o falta de habilidades y conocimientos</t>
  </si>
  <si>
    <t>Riesgos laborales</t>
  </si>
  <si>
    <t>En esta categoría se consideran fenómenos Geológicos, Hidrológicos, Biológicos / patológicos, todos los anteriores dentro de los parámetros previsibles que determinen su acontecer con base en las condiciones que se dan en la zona de operación o en cualquier otra zona que afecte o tenga influencia en este estudio. Se enfatiza que no se incluyen fenómenos que revistan la característica de fuerza mayor, la cual tendrá un tratamiento especial mediante la contratación de seguros.</t>
  </si>
  <si>
    <t>NATURALES</t>
  </si>
  <si>
    <t>Mal manejo de protocolos de bioseguridad</t>
  </si>
  <si>
    <t>Fallas de los sistemas de vigilancia y control que debe implementar y mantener adecuadamente el contratista, ante actos de delincuencia común.</t>
  </si>
  <si>
    <t>Retraso en la ejecución de la obra</t>
  </si>
  <si>
    <t>RETRASO EN LA EJEUCION - MAYORES COSTOS - DESEQUILIBRIO ECONOMICO</t>
  </si>
  <si>
    <t>Retraso en la ejecución de la obra - Mayores costos de ejecución de la obra</t>
  </si>
  <si>
    <t>Accidentalidad presentada por la deficiente colocación de señalización preventiva en obra, falta de señalización de aproximación e iluminación, equipos de radio para cierres temporales y demás señalización necesaria, y de seguridad industrial y de señalización y dotación de los operarios y trabajadores ,etc., por parte del CONTRATISTA.</t>
  </si>
  <si>
    <t>Mayores costos o dificultades financieras</t>
  </si>
  <si>
    <t>Nombre y Firma del Proponente</t>
  </si>
  <si>
    <t>ANEXO I
MATRIZ DE RIESGOS
OBJETO: “OBRAS CIVILES COMPLEMENTARIAS Y DE CONECTIVIDAD PARA LA PUESTA EN FUNCIONAMIENTO DEL BLOQUE 1, BATERIA SANITARIA 1 Y PORTERIA DE LA PRIMERA ETAPA DE LA CIUDADELA UNIVERSITARIA SANTANDER DE QUILICHAO DE LA UNIVERSIDAD DEL CAUCA”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</si>
</sst>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  <charset val="204"/>
    </font>
    <font>
      <b/>
      <sz val="11"/>
      <color indexed="8"/>
      <name val="Arial Narrow"/>
      <family val="2"/>
    </font>
    <font>
      <b/>
      <sz val="14"/>
      <color indexed="8"/>
      <name val="Arial Narrow"/>
      <family val="2"/>
    </font>
    <font>
      <b/>
      <sz val="10"/>
      <color indexed="8"/>
      <name val="Arial Narrow"/>
      <family val="2"/>
    </font>
    <font>
      <b/>
      <sz val="9"/>
      <color indexed="8"/>
      <name val="Arial Narrow"/>
      <family val="2"/>
    </font>
    <font>
      <sz val="11"/>
      <color theme="1"/>
      <name val="Arial Narrow"/>
      <family val="2"/>
    </font>
    <font>
      <b/>
      <sz val="12"/>
      <color indexed="8"/>
      <name val="Arial Narrow"/>
      <family val="2"/>
    </font>
    <font>
      <sz val="12"/>
      <color indexed="8"/>
      <name val="Arial Narrow"/>
      <family val="2"/>
    </font>
    <font>
      <sz val="12"/>
      <name val="Arial Narrow"/>
      <family val="2"/>
    </font>
    <font>
      <b/>
      <sz val="16"/>
      <color indexed="8"/>
      <name val="Arial Narrow"/>
      <family val="2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8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9" fontId="12" fillId="0" borderId="0" applyFont="0" applyFill="0" applyBorder="0" applyAlignment="0" applyProtection="0"/>
  </cellStyleXfs>
  <cellXfs count="66">
    <xf numFmtId="0" fontId="0" fillId="0" borderId="0" xfId="0"/>
    <xf numFmtId="0" fontId="7" fillId="0" borderId="0" xfId="0" applyFont="1"/>
    <xf numFmtId="0" fontId="10" fillId="0" borderId="3" xfId="0" applyFont="1" applyFill="1" applyBorder="1" applyAlignment="1">
      <alignment horizontal="justify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justify" vertical="center" wrapText="1"/>
    </xf>
    <xf numFmtId="0" fontId="9" fillId="0" borderId="9" xfId="0" applyFont="1" applyFill="1" applyBorder="1" applyAlignment="1">
      <alignment horizontal="justify" vertical="center" wrapText="1"/>
    </xf>
    <xf numFmtId="0" fontId="9" fillId="0" borderId="9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justify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9" fontId="0" fillId="0" borderId="0" xfId="0" applyNumberFormat="1" applyAlignment="1">
      <alignment horizontal="center" vertical="center"/>
    </xf>
    <xf numFmtId="0" fontId="0" fillId="0" borderId="4" xfId="0" applyBorder="1" applyAlignment="1">
      <alignment horizontal="center" vertical="center"/>
    </xf>
    <xf numFmtId="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9" fillId="4" borderId="3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justify" vertical="center" wrapText="1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justify" vertical="center" wrapText="1"/>
    </xf>
    <xf numFmtId="0" fontId="9" fillId="4" borderId="4" xfId="0" applyFont="1" applyFill="1" applyBorder="1" applyAlignment="1">
      <alignment horizontal="center" vertical="center"/>
    </xf>
    <xf numFmtId="2" fontId="9" fillId="4" borderId="3" xfId="0" applyNumberFormat="1" applyFont="1" applyFill="1" applyBorder="1" applyAlignment="1">
      <alignment horizontal="center" vertical="center"/>
    </xf>
    <xf numFmtId="9" fontId="4" fillId="0" borderId="11" xfId="3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2" fontId="9" fillId="0" borderId="3" xfId="0" applyNumberFormat="1" applyFont="1" applyFill="1" applyBorder="1" applyAlignment="1">
      <alignment horizontal="center" vertical="center"/>
    </xf>
    <xf numFmtId="2" fontId="9" fillId="0" borderId="4" xfId="0" applyNumberFormat="1" applyFont="1" applyFill="1" applyBorder="1" applyAlignment="1">
      <alignment horizontal="center" vertical="center"/>
    </xf>
    <xf numFmtId="2" fontId="9" fillId="0" borderId="9" xfId="0" applyNumberFormat="1" applyFont="1" applyFill="1" applyBorder="1" applyAlignment="1">
      <alignment horizontal="center" vertical="center"/>
    </xf>
    <xf numFmtId="2" fontId="9" fillId="4" borderId="4" xfId="0" applyNumberFormat="1" applyFont="1" applyFill="1" applyBorder="1" applyAlignment="1">
      <alignment horizontal="center" vertical="center"/>
    </xf>
    <xf numFmtId="0" fontId="7" fillId="0" borderId="15" xfId="0" applyFont="1" applyBorder="1"/>
    <xf numFmtId="9" fontId="4" fillId="0" borderId="0" xfId="3" applyFont="1" applyFill="1" applyBorder="1" applyAlignment="1">
      <alignment horizontal="center"/>
    </xf>
    <xf numFmtId="0" fontId="14" fillId="0" borderId="16" xfId="0" applyFont="1" applyBorder="1"/>
    <xf numFmtId="0" fontId="14" fillId="0" borderId="0" xfId="0" applyFont="1"/>
    <xf numFmtId="0" fontId="8" fillId="3" borderId="2" xfId="0" applyFont="1" applyFill="1" applyBorder="1" applyAlignment="1">
      <alignment horizontal="center" vertical="center" textRotation="90" wrapText="1"/>
    </xf>
    <xf numFmtId="0" fontId="8" fillId="3" borderId="6" xfId="0" applyFont="1" applyFill="1" applyBorder="1" applyAlignment="1">
      <alignment horizontal="center" vertical="center" textRotation="90" wrapText="1"/>
    </xf>
    <xf numFmtId="9" fontId="11" fillId="0" borderId="5" xfId="3" applyFont="1" applyFill="1" applyBorder="1" applyAlignment="1">
      <alignment horizontal="center" vertical="center"/>
    </xf>
    <xf numFmtId="9" fontId="11" fillId="0" borderId="7" xfId="3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textRotation="90"/>
    </xf>
    <xf numFmtId="0" fontId="8" fillId="3" borderId="6" xfId="0" applyFont="1" applyFill="1" applyBorder="1" applyAlignment="1">
      <alignment horizontal="center" vertical="center" textRotation="90"/>
    </xf>
    <xf numFmtId="0" fontId="8" fillId="3" borderId="8" xfId="0" applyFont="1" applyFill="1" applyBorder="1" applyAlignment="1">
      <alignment horizontal="center" vertical="center" textRotation="90"/>
    </xf>
    <xf numFmtId="9" fontId="11" fillId="0" borderId="5" xfId="3" applyFont="1" applyFill="1" applyBorder="1" applyAlignment="1">
      <alignment horizontal="center" vertical="center" wrapText="1"/>
    </xf>
    <xf numFmtId="9" fontId="11" fillId="0" borderId="7" xfId="3" applyFont="1" applyFill="1" applyBorder="1" applyAlignment="1">
      <alignment horizontal="center" vertical="center" wrapText="1"/>
    </xf>
    <xf numFmtId="9" fontId="11" fillId="0" borderId="10" xfId="3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textRotation="90" wrapText="1"/>
    </xf>
    <xf numFmtId="9" fontId="11" fillId="0" borderId="10" xfId="3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</cellXfs>
  <cellStyles count="4">
    <cellStyle name="Millares 2" xfId="1"/>
    <cellStyle name="Normal" xfId="0" builtinId="0"/>
    <cellStyle name="Normal 2" xfId="2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4"/>
  <sheetViews>
    <sheetView tabSelected="1" view="pageBreakPreview" zoomScale="70" zoomScaleNormal="70" zoomScaleSheetLayoutView="70" workbookViewId="0">
      <selection activeCell="D5" sqref="D5"/>
    </sheetView>
  </sheetViews>
  <sheetFormatPr baseColWidth="10" defaultColWidth="10.85546875" defaultRowHeight="16.5" x14ac:dyDescent="0.3"/>
  <cols>
    <col min="1" max="1" width="12" style="1" customWidth="1"/>
    <col min="2" max="2" width="9.140625" style="1" customWidth="1"/>
    <col min="3" max="3" width="39" style="1" customWidth="1"/>
    <col min="4" max="4" width="87" style="1" customWidth="1"/>
    <col min="5" max="5" width="13.28515625" style="1" customWidth="1"/>
    <col min="6" max="6" width="18" style="1" customWidth="1"/>
    <col min="7" max="7" width="18.5703125" style="1" customWidth="1"/>
    <col min="8" max="8" width="11.140625" style="1" bestFit="1" customWidth="1"/>
    <col min="9" max="9" width="13" style="1" bestFit="1" customWidth="1"/>
    <col min="10" max="10" width="12.42578125" style="1" bestFit="1" customWidth="1"/>
    <col min="11" max="11" width="17.42578125" style="1" bestFit="1" customWidth="1"/>
    <col min="12" max="12" width="15.140625" style="1" customWidth="1"/>
    <col min="13" max="13" width="10.85546875" style="1"/>
    <col min="14" max="17" width="5.140625" style="1" hidden="1" customWidth="1"/>
    <col min="18" max="18" width="5.85546875" style="1" hidden="1" customWidth="1"/>
    <col min="19" max="19" width="0" style="1" hidden="1" customWidth="1"/>
    <col min="20" max="20" width="4.7109375" style="1" hidden="1" customWidth="1"/>
    <col min="21" max="21" width="6.85546875" style="1" hidden="1" customWidth="1"/>
    <col min="22" max="16384" width="10.85546875" style="1"/>
  </cols>
  <sheetData>
    <row r="1" spans="1:21" ht="80.25" customHeight="1" x14ac:dyDescent="0.3">
      <c r="A1" s="49" t="s">
        <v>128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1"/>
    </row>
    <row r="2" spans="1:21" x14ac:dyDescent="0.3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36"/>
    </row>
    <row r="3" spans="1:21" ht="18" x14ac:dyDescent="0.3">
      <c r="A3" s="52" t="s">
        <v>0</v>
      </c>
      <c r="B3" s="54" t="s">
        <v>1</v>
      </c>
      <c r="C3" s="54"/>
      <c r="D3" s="54"/>
      <c r="E3" s="55" t="s">
        <v>95</v>
      </c>
      <c r="F3" s="55"/>
      <c r="G3" s="55"/>
      <c r="H3" s="56" t="s">
        <v>2</v>
      </c>
      <c r="I3" s="56"/>
      <c r="J3" s="56"/>
      <c r="K3" s="54" t="s">
        <v>3</v>
      </c>
      <c r="L3" s="54"/>
    </row>
    <row r="4" spans="1:21" ht="61.5" customHeight="1" thickBot="1" x14ac:dyDescent="0.35">
      <c r="A4" s="53"/>
      <c r="B4" s="10" t="s">
        <v>4</v>
      </c>
      <c r="C4" s="10" t="s">
        <v>5</v>
      </c>
      <c r="D4" s="11" t="s">
        <v>6</v>
      </c>
      <c r="E4" s="12" t="s">
        <v>7</v>
      </c>
      <c r="F4" s="12" t="s">
        <v>8</v>
      </c>
      <c r="G4" s="12" t="s">
        <v>9</v>
      </c>
      <c r="H4" s="13" t="s">
        <v>96</v>
      </c>
      <c r="I4" s="13" t="s">
        <v>10</v>
      </c>
      <c r="J4" s="13" t="s">
        <v>11</v>
      </c>
      <c r="K4" s="12" t="s">
        <v>12</v>
      </c>
      <c r="L4" s="14" t="s">
        <v>13</v>
      </c>
    </row>
    <row r="5" spans="1:21" ht="31.5" x14ac:dyDescent="0.3">
      <c r="A5" s="57" t="s">
        <v>14</v>
      </c>
      <c r="B5" s="3">
        <v>1</v>
      </c>
      <c r="C5" s="15" t="s">
        <v>15</v>
      </c>
      <c r="D5" s="2" t="s">
        <v>16</v>
      </c>
      <c r="E5" s="3"/>
      <c r="F5" s="3" t="s">
        <v>17</v>
      </c>
      <c r="G5" s="3" t="s">
        <v>17</v>
      </c>
      <c r="H5" s="3" t="s">
        <v>18</v>
      </c>
      <c r="I5" s="3" t="s">
        <v>19</v>
      </c>
      <c r="J5" s="3" t="s">
        <v>19</v>
      </c>
      <c r="K5" s="37">
        <f t="shared" ref="K5:K41" si="0">R5</f>
        <v>7.04</v>
      </c>
      <c r="L5" s="60">
        <f>SUM(Q5:Q14)/SUM($Q$5:$Q$46)</f>
        <v>0.31004366812227074</v>
      </c>
      <c r="N5" s="24">
        <f t="shared" ref="N5:N46" si="1">IFERROR(VLOOKUP(H5,$T$5:$U$7,2,FALSE),0)</f>
        <v>1</v>
      </c>
      <c r="O5" s="24">
        <f t="shared" ref="O5:O46" si="2">IFERROR(VLOOKUP(I5,$T$5:$U$7,2,FALSE),0)</f>
        <v>2</v>
      </c>
      <c r="P5" s="24">
        <f t="shared" ref="P5:P46" si="3">IFERROR(VLOOKUP(J5,$T$5:$U$7,2,FALSE),0)</f>
        <v>2</v>
      </c>
      <c r="Q5" s="24">
        <f>N5+O5+P5</f>
        <v>5</v>
      </c>
      <c r="R5" s="25">
        <f t="shared" ref="R5:R13" si="4">ROUND(Q5/SUM($Q$5:$Q$14)*100,2)</f>
        <v>7.04</v>
      </c>
      <c r="T5" s="24" t="s">
        <v>18</v>
      </c>
      <c r="U5" s="24">
        <v>1</v>
      </c>
    </row>
    <row r="6" spans="1:21" ht="47.25" x14ac:dyDescent="0.3">
      <c r="A6" s="58"/>
      <c r="B6" s="4">
        <f>+B5+1</f>
        <v>2</v>
      </c>
      <c r="C6" s="9" t="s">
        <v>20</v>
      </c>
      <c r="D6" s="5" t="s">
        <v>21</v>
      </c>
      <c r="E6" s="4"/>
      <c r="F6" s="4" t="s">
        <v>17</v>
      </c>
      <c r="G6" s="4" t="s">
        <v>17</v>
      </c>
      <c r="H6" s="4" t="s">
        <v>22</v>
      </c>
      <c r="I6" s="4" t="s">
        <v>22</v>
      </c>
      <c r="J6" s="4" t="s">
        <v>22</v>
      </c>
      <c r="K6" s="38">
        <f t="shared" si="0"/>
        <v>16.899999999999999</v>
      </c>
      <c r="L6" s="61"/>
      <c r="N6" s="24">
        <f t="shared" si="1"/>
        <v>4</v>
      </c>
      <c r="O6" s="24">
        <f t="shared" si="2"/>
        <v>4</v>
      </c>
      <c r="P6" s="24">
        <f t="shared" si="3"/>
        <v>4</v>
      </c>
      <c r="Q6" s="24">
        <f t="shared" ref="Q6:Q46" si="5">N6+O6+P6</f>
        <v>12</v>
      </c>
      <c r="R6" s="25">
        <f t="shared" si="4"/>
        <v>16.899999999999999</v>
      </c>
      <c r="T6" s="24" t="s">
        <v>19</v>
      </c>
      <c r="U6" s="24">
        <v>2</v>
      </c>
    </row>
    <row r="7" spans="1:21" ht="31.5" x14ac:dyDescent="0.3">
      <c r="A7" s="58"/>
      <c r="B7" s="4">
        <f t="shared" ref="B7:B41" si="6">+B6+1</f>
        <v>3</v>
      </c>
      <c r="C7" s="9" t="s">
        <v>23</v>
      </c>
      <c r="D7" s="5" t="s">
        <v>24</v>
      </c>
      <c r="E7" s="4"/>
      <c r="F7" s="4" t="s">
        <v>17</v>
      </c>
      <c r="G7" s="4" t="s">
        <v>17</v>
      </c>
      <c r="H7" s="4" t="s">
        <v>22</v>
      </c>
      <c r="I7" s="4" t="s">
        <v>19</v>
      </c>
      <c r="J7" s="4" t="s">
        <v>22</v>
      </c>
      <c r="K7" s="38">
        <f t="shared" si="0"/>
        <v>14.08</v>
      </c>
      <c r="L7" s="61"/>
      <c r="N7" s="24">
        <f t="shared" si="1"/>
        <v>4</v>
      </c>
      <c r="O7" s="24">
        <f t="shared" si="2"/>
        <v>2</v>
      </c>
      <c r="P7" s="24">
        <f t="shared" si="3"/>
        <v>4</v>
      </c>
      <c r="Q7" s="24">
        <f t="shared" si="5"/>
        <v>10</v>
      </c>
      <c r="R7" s="25">
        <f t="shared" si="4"/>
        <v>14.08</v>
      </c>
      <c r="T7" s="24" t="s">
        <v>22</v>
      </c>
      <c r="U7" s="24">
        <v>4</v>
      </c>
    </row>
    <row r="8" spans="1:21" ht="63" x14ac:dyDescent="0.3">
      <c r="A8" s="58"/>
      <c r="B8" s="4">
        <f t="shared" si="6"/>
        <v>4</v>
      </c>
      <c r="C8" s="9" t="s">
        <v>25</v>
      </c>
      <c r="D8" s="5" t="s">
        <v>26</v>
      </c>
      <c r="E8" s="4"/>
      <c r="F8" s="4" t="s">
        <v>17</v>
      </c>
      <c r="G8" s="4" t="s">
        <v>17</v>
      </c>
      <c r="H8" s="4" t="s">
        <v>19</v>
      </c>
      <c r="I8" s="4" t="s">
        <v>19</v>
      </c>
      <c r="J8" s="4" t="s">
        <v>19</v>
      </c>
      <c r="K8" s="38">
        <f t="shared" si="0"/>
        <v>8.4499999999999993</v>
      </c>
      <c r="L8" s="61"/>
      <c r="N8" s="24">
        <f t="shared" si="1"/>
        <v>2</v>
      </c>
      <c r="O8" s="24">
        <f t="shared" si="2"/>
        <v>2</v>
      </c>
      <c r="P8" s="24">
        <f t="shared" si="3"/>
        <v>2</v>
      </c>
      <c r="Q8" s="24">
        <f t="shared" si="5"/>
        <v>6</v>
      </c>
      <c r="R8" s="25">
        <f t="shared" si="4"/>
        <v>8.4499999999999993</v>
      </c>
    </row>
    <row r="9" spans="1:21" ht="47.25" x14ac:dyDescent="0.3">
      <c r="A9" s="58"/>
      <c r="B9" s="4">
        <f t="shared" si="6"/>
        <v>5</v>
      </c>
      <c r="C9" s="9" t="s">
        <v>27</v>
      </c>
      <c r="D9" s="5" t="s">
        <v>28</v>
      </c>
      <c r="E9" s="4"/>
      <c r="F9" s="4" t="s">
        <v>17</v>
      </c>
      <c r="G9" s="4" t="s">
        <v>17</v>
      </c>
      <c r="H9" s="4" t="s">
        <v>18</v>
      </c>
      <c r="I9" s="4" t="s">
        <v>19</v>
      </c>
      <c r="J9" s="4" t="s">
        <v>19</v>
      </c>
      <c r="K9" s="38">
        <f t="shared" si="0"/>
        <v>7.04</v>
      </c>
      <c r="L9" s="61"/>
      <c r="N9" s="24">
        <f t="shared" si="1"/>
        <v>1</v>
      </c>
      <c r="O9" s="24">
        <f t="shared" si="2"/>
        <v>2</v>
      </c>
      <c r="P9" s="24">
        <f t="shared" si="3"/>
        <v>2</v>
      </c>
      <c r="Q9" s="24">
        <f t="shared" si="5"/>
        <v>5</v>
      </c>
      <c r="R9" s="25">
        <f t="shared" si="4"/>
        <v>7.04</v>
      </c>
    </row>
    <row r="10" spans="1:21" ht="31.5" x14ac:dyDescent="0.3">
      <c r="A10" s="58"/>
      <c r="B10" s="4">
        <f t="shared" si="6"/>
        <v>6</v>
      </c>
      <c r="C10" s="9" t="s">
        <v>29</v>
      </c>
      <c r="D10" s="5" t="s">
        <v>30</v>
      </c>
      <c r="E10" s="4" t="s">
        <v>17</v>
      </c>
      <c r="F10" s="4"/>
      <c r="G10" s="4"/>
      <c r="H10" s="4" t="s">
        <v>18</v>
      </c>
      <c r="I10" s="4" t="s">
        <v>18</v>
      </c>
      <c r="J10" s="4" t="s">
        <v>18</v>
      </c>
      <c r="K10" s="38">
        <f t="shared" si="0"/>
        <v>4.2300000000000004</v>
      </c>
      <c r="L10" s="61"/>
      <c r="N10" s="24">
        <f t="shared" si="1"/>
        <v>1</v>
      </c>
      <c r="O10" s="24">
        <f t="shared" si="2"/>
        <v>1</v>
      </c>
      <c r="P10" s="24">
        <f t="shared" si="3"/>
        <v>1</v>
      </c>
      <c r="Q10" s="24">
        <f t="shared" si="5"/>
        <v>3</v>
      </c>
      <c r="R10" s="25">
        <f t="shared" si="4"/>
        <v>4.2300000000000004</v>
      </c>
    </row>
    <row r="11" spans="1:21" ht="47.25" x14ac:dyDescent="0.3">
      <c r="A11" s="58"/>
      <c r="B11" s="4">
        <f t="shared" si="6"/>
        <v>7</v>
      </c>
      <c r="C11" s="9" t="s">
        <v>31</v>
      </c>
      <c r="D11" s="5" t="s">
        <v>32</v>
      </c>
      <c r="E11" s="4"/>
      <c r="F11" s="4" t="s">
        <v>17</v>
      </c>
      <c r="G11" s="4"/>
      <c r="H11" s="4" t="s">
        <v>22</v>
      </c>
      <c r="I11" s="4" t="s">
        <v>19</v>
      </c>
      <c r="J11" s="4" t="s">
        <v>19</v>
      </c>
      <c r="K11" s="38">
        <f t="shared" si="0"/>
        <v>11.27</v>
      </c>
      <c r="L11" s="61"/>
      <c r="N11" s="24">
        <f t="shared" si="1"/>
        <v>4</v>
      </c>
      <c r="O11" s="24">
        <f t="shared" si="2"/>
        <v>2</v>
      </c>
      <c r="P11" s="24">
        <f t="shared" si="3"/>
        <v>2</v>
      </c>
      <c r="Q11" s="24">
        <f t="shared" si="5"/>
        <v>8</v>
      </c>
      <c r="R11" s="25">
        <f t="shared" si="4"/>
        <v>11.27</v>
      </c>
    </row>
    <row r="12" spans="1:21" ht="31.5" x14ac:dyDescent="0.3">
      <c r="A12" s="58"/>
      <c r="B12" s="4">
        <f t="shared" si="6"/>
        <v>8</v>
      </c>
      <c r="C12" s="9" t="s">
        <v>33</v>
      </c>
      <c r="D12" s="5" t="s">
        <v>34</v>
      </c>
      <c r="E12" s="4"/>
      <c r="F12" s="4" t="s">
        <v>17</v>
      </c>
      <c r="G12" s="4"/>
      <c r="H12" s="4" t="s">
        <v>22</v>
      </c>
      <c r="I12" s="4" t="s">
        <v>19</v>
      </c>
      <c r="J12" s="4" t="s">
        <v>22</v>
      </c>
      <c r="K12" s="38">
        <f t="shared" si="0"/>
        <v>14.08</v>
      </c>
      <c r="L12" s="61"/>
      <c r="N12" s="24">
        <f t="shared" si="1"/>
        <v>4</v>
      </c>
      <c r="O12" s="24">
        <f t="shared" si="2"/>
        <v>2</v>
      </c>
      <c r="P12" s="24">
        <f t="shared" si="3"/>
        <v>4</v>
      </c>
      <c r="Q12" s="24">
        <f t="shared" si="5"/>
        <v>10</v>
      </c>
      <c r="R12" s="25">
        <f t="shared" si="4"/>
        <v>14.08</v>
      </c>
    </row>
    <row r="13" spans="1:21" ht="31.5" x14ac:dyDescent="0.3">
      <c r="A13" s="58"/>
      <c r="B13" s="4">
        <f t="shared" si="6"/>
        <v>9</v>
      </c>
      <c r="C13" s="9" t="s">
        <v>35</v>
      </c>
      <c r="D13" s="5" t="s">
        <v>36</v>
      </c>
      <c r="E13" s="4"/>
      <c r="F13" s="4" t="s">
        <v>17</v>
      </c>
      <c r="G13" s="4"/>
      <c r="H13" s="4" t="s">
        <v>19</v>
      </c>
      <c r="I13" s="4" t="s">
        <v>19</v>
      </c>
      <c r="J13" s="4" t="s">
        <v>19</v>
      </c>
      <c r="K13" s="38">
        <f t="shared" si="0"/>
        <v>8.4499999999999993</v>
      </c>
      <c r="L13" s="61"/>
      <c r="N13" s="24">
        <f t="shared" si="1"/>
        <v>2</v>
      </c>
      <c r="O13" s="24">
        <f t="shared" si="2"/>
        <v>2</v>
      </c>
      <c r="P13" s="24">
        <f t="shared" si="3"/>
        <v>2</v>
      </c>
      <c r="Q13" s="24">
        <f t="shared" si="5"/>
        <v>6</v>
      </c>
      <c r="R13" s="25">
        <f t="shared" si="4"/>
        <v>8.4499999999999993</v>
      </c>
    </row>
    <row r="14" spans="1:21" ht="48" thickBot="1" x14ac:dyDescent="0.35">
      <c r="A14" s="59"/>
      <c r="B14" s="7">
        <f t="shared" si="6"/>
        <v>10</v>
      </c>
      <c r="C14" s="16" t="s">
        <v>37</v>
      </c>
      <c r="D14" s="6" t="s">
        <v>38</v>
      </c>
      <c r="E14" s="7"/>
      <c r="F14" s="7" t="s">
        <v>17</v>
      </c>
      <c r="G14" s="7"/>
      <c r="H14" s="7" t="s">
        <v>19</v>
      </c>
      <c r="I14" s="7" t="s">
        <v>19</v>
      </c>
      <c r="J14" s="7" t="s">
        <v>19</v>
      </c>
      <c r="K14" s="39">
        <f t="shared" si="0"/>
        <v>8.4499999999999993</v>
      </c>
      <c r="L14" s="62"/>
      <c r="N14" s="24">
        <f t="shared" si="1"/>
        <v>2</v>
      </c>
      <c r="O14" s="24">
        <f t="shared" si="2"/>
        <v>2</v>
      </c>
      <c r="P14" s="24">
        <f t="shared" si="3"/>
        <v>2</v>
      </c>
      <c r="Q14" s="24">
        <f t="shared" si="5"/>
        <v>6</v>
      </c>
      <c r="R14" s="25">
        <f>ROUND(Q14/SUM($Q$5:$Q$14)*100,2)</f>
        <v>8.4499999999999993</v>
      </c>
    </row>
    <row r="15" spans="1:21" ht="94.5" x14ac:dyDescent="0.3">
      <c r="A15" s="45" t="s">
        <v>39</v>
      </c>
      <c r="B15" s="3">
        <f t="shared" si="6"/>
        <v>11</v>
      </c>
      <c r="C15" s="17" t="s">
        <v>40</v>
      </c>
      <c r="D15" s="8" t="s">
        <v>41</v>
      </c>
      <c r="E15" s="3"/>
      <c r="F15" s="3" t="s">
        <v>17</v>
      </c>
      <c r="G15" s="3"/>
      <c r="H15" s="3" t="s">
        <v>18</v>
      </c>
      <c r="I15" s="3" t="s">
        <v>18</v>
      </c>
      <c r="J15" s="3" t="s">
        <v>18</v>
      </c>
      <c r="K15" s="37">
        <f t="shared" si="0"/>
        <v>4</v>
      </c>
      <c r="L15" s="47">
        <f>SUM(Q15:Q33)/SUM($Q$5:$Q$46)</f>
        <v>0.32751091703056767</v>
      </c>
      <c r="N15" s="24">
        <f t="shared" si="1"/>
        <v>1</v>
      </c>
      <c r="O15" s="24">
        <f t="shared" si="2"/>
        <v>1</v>
      </c>
      <c r="P15" s="24">
        <f t="shared" si="3"/>
        <v>1</v>
      </c>
      <c r="Q15" s="24">
        <f t="shared" si="5"/>
        <v>3</v>
      </c>
      <c r="R15" s="25">
        <f t="shared" ref="R15:R32" si="7">ROUND(Q15/SUM($Q$15:$Q$33)*100,2)</f>
        <v>4</v>
      </c>
    </row>
    <row r="16" spans="1:21" x14ac:dyDescent="0.3">
      <c r="A16" s="46"/>
      <c r="B16" s="4">
        <f t="shared" si="6"/>
        <v>12</v>
      </c>
      <c r="C16" s="9" t="s">
        <v>42</v>
      </c>
      <c r="D16" s="5" t="s">
        <v>43</v>
      </c>
      <c r="E16" s="4" t="s">
        <v>17</v>
      </c>
      <c r="F16" s="4"/>
      <c r="G16" s="4"/>
      <c r="H16" s="4" t="s">
        <v>19</v>
      </c>
      <c r="I16" s="4" t="s">
        <v>18</v>
      </c>
      <c r="J16" s="4" t="s">
        <v>22</v>
      </c>
      <c r="K16" s="38">
        <f t="shared" si="0"/>
        <v>9.33</v>
      </c>
      <c r="L16" s="48"/>
      <c r="N16" s="24">
        <f t="shared" si="1"/>
        <v>2</v>
      </c>
      <c r="O16" s="24">
        <f t="shared" si="2"/>
        <v>1</v>
      </c>
      <c r="P16" s="24">
        <f t="shared" si="3"/>
        <v>4</v>
      </c>
      <c r="Q16" s="24">
        <f t="shared" si="5"/>
        <v>7</v>
      </c>
      <c r="R16" s="25">
        <f t="shared" si="7"/>
        <v>9.33</v>
      </c>
    </row>
    <row r="17" spans="1:18" ht="31.5" x14ac:dyDescent="0.3">
      <c r="A17" s="46"/>
      <c r="B17" s="4">
        <f t="shared" si="6"/>
        <v>13</v>
      </c>
      <c r="C17" s="9" t="s">
        <v>44</v>
      </c>
      <c r="D17" s="5" t="s">
        <v>45</v>
      </c>
      <c r="E17" s="4"/>
      <c r="F17" s="4" t="s">
        <v>17</v>
      </c>
      <c r="G17" s="4"/>
      <c r="H17" s="4" t="s">
        <v>19</v>
      </c>
      <c r="I17" s="4" t="s">
        <v>18</v>
      </c>
      <c r="J17" s="4" t="s">
        <v>18</v>
      </c>
      <c r="K17" s="38">
        <f t="shared" si="0"/>
        <v>5.33</v>
      </c>
      <c r="L17" s="48"/>
      <c r="N17" s="24">
        <f t="shared" si="1"/>
        <v>2</v>
      </c>
      <c r="O17" s="24">
        <f t="shared" si="2"/>
        <v>1</v>
      </c>
      <c r="P17" s="24">
        <f t="shared" si="3"/>
        <v>1</v>
      </c>
      <c r="Q17" s="24">
        <f t="shared" si="5"/>
        <v>4</v>
      </c>
      <c r="R17" s="25">
        <f t="shared" si="7"/>
        <v>5.33</v>
      </c>
    </row>
    <row r="18" spans="1:18" ht="63" x14ac:dyDescent="0.3">
      <c r="A18" s="46"/>
      <c r="B18" s="4">
        <f t="shared" si="6"/>
        <v>14</v>
      </c>
      <c r="C18" s="9" t="s">
        <v>46</v>
      </c>
      <c r="D18" s="5" t="s">
        <v>47</v>
      </c>
      <c r="E18" s="4" t="s">
        <v>17</v>
      </c>
      <c r="F18" s="4"/>
      <c r="G18" s="4"/>
      <c r="H18" s="4" t="s">
        <v>19</v>
      </c>
      <c r="I18" s="4" t="s">
        <v>18</v>
      </c>
      <c r="J18" s="4" t="s">
        <v>18</v>
      </c>
      <c r="K18" s="38">
        <f t="shared" si="0"/>
        <v>5.33</v>
      </c>
      <c r="L18" s="48"/>
      <c r="N18" s="24">
        <f t="shared" si="1"/>
        <v>2</v>
      </c>
      <c r="O18" s="24">
        <f t="shared" si="2"/>
        <v>1</v>
      </c>
      <c r="P18" s="24">
        <f t="shared" si="3"/>
        <v>1</v>
      </c>
      <c r="Q18" s="24">
        <f t="shared" si="5"/>
        <v>4</v>
      </c>
      <c r="R18" s="25">
        <f t="shared" si="7"/>
        <v>5.33</v>
      </c>
    </row>
    <row r="19" spans="1:18" ht="31.5" x14ac:dyDescent="0.3">
      <c r="A19" s="46"/>
      <c r="B19" s="4">
        <f t="shared" si="6"/>
        <v>15</v>
      </c>
      <c r="C19" s="9" t="s">
        <v>48</v>
      </c>
      <c r="D19" s="5" t="s">
        <v>49</v>
      </c>
      <c r="E19" s="4"/>
      <c r="F19" s="4" t="s">
        <v>17</v>
      </c>
      <c r="G19" s="4"/>
      <c r="H19" s="4" t="s">
        <v>19</v>
      </c>
      <c r="I19" s="4" t="s">
        <v>18</v>
      </c>
      <c r="J19" s="4" t="s">
        <v>18</v>
      </c>
      <c r="K19" s="38">
        <f t="shared" si="0"/>
        <v>5.33</v>
      </c>
      <c r="L19" s="48"/>
      <c r="N19" s="24">
        <f t="shared" si="1"/>
        <v>2</v>
      </c>
      <c r="O19" s="24">
        <f t="shared" si="2"/>
        <v>1</v>
      </c>
      <c r="P19" s="24">
        <f t="shared" si="3"/>
        <v>1</v>
      </c>
      <c r="Q19" s="24">
        <f t="shared" si="5"/>
        <v>4</v>
      </c>
      <c r="R19" s="25">
        <f t="shared" si="7"/>
        <v>5.33</v>
      </c>
    </row>
    <row r="20" spans="1:18" ht="63" x14ac:dyDescent="0.3">
      <c r="A20" s="46"/>
      <c r="B20" s="4">
        <f t="shared" si="6"/>
        <v>16</v>
      </c>
      <c r="C20" s="9" t="s">
        <v>50</v>
      </c>
      <c r="D20" s="5" t="s">
        <v>51</v>
      </c>
      <c r="E20" s="4"/>
      <c r="F20" s="4" t="s">
        <v>17</v>
      </c>
      <c r="G20" s="4"/>
      <c r="H20" s="4" t="s">
        <v>19</v>
      </c>
      <c r="I20" s="4" t="s">
        <v>18</v>
      </c>
      <c r="J20" s="4" t="s">
        <v>22</v>
      </c>
      <c r="K20" s="38">
        <f t="shared" si="0"/>
        <v>9.33</v>
      </c>
      <c r="L20" s="48"/>
      <c r="N20" s="24">
        <f t="shared" si="1"/>
        <v>2</v>
      </c>
      <c r="O20" s="24">
        <f t="shared" si="2"/>
        <v>1</v>
      </c>
      <c r="P20" s="24">
        <f t="shared" si="3"/>
        <v>4</v>
      </c>
      <c r="Q20" s="24">
        <f t="shared" si="5"/>
        <v>7</v>
      </c>
      <c r="R20" s="25">
        <f t="shared" si="7"/>
        <v>9.33</v>
      </c>
    </row>
    <row r="21" spans="1:18" ht="31.5" x14ac:dyDescent="0.3">
      <c r="A21" s="46"/>
      <c r="B21" s="4">
        <f t="shared" si="6"/>
        <v>17</v>
      </c>
      <c r="C21" s="9" t="s">
        <v>94</v>
      </c>
      <c r="D21" s="5" t="s">
        <v>52</v>
      </c>
      <c r="E21" s="4"/>
      <c r="F21" s="4" t="s">
        <v>17</v>
      </c>
      <c r="G21" s="4"/>
      <c r="H21" s="4" t="s">
        <v>19</v>
      </c>
      <c r="I21" s="4" t="s">
        <v>18</v>
      </c>
      <c r="J21" s="4" t="s">
        <v>19</v>
      </c>
      <c r="K21" s="38">
        <f t="shared" si="0"/>
        <v>6.67</v>
      </c>
      <c r="L21" s="48"/>
      <c r="N21" s="24">
        <f t="shared" si="1"/>
        <v>2</v>
      </c>
      <c r="O21" s="24">
        <f t="shared" si="2"/>
        <v>1</v>
      </c>
      <c r="P21" s="24">
        <f t="shared" si="3"/>
        <v>2</v>
      </c>
      <c r="Q21" s="24">
        <f t="shared" si="5"/>
        <v>5</v>
      </c>
      <c r="R21" s="25">
        <f t="shared" si="7"/>
        <v>6.67</v>
      </c>
    </row>
    <row r="22" spans="1:18" ht="31.5" x14ac:dyDescent="0.3">
      <c r="A22" s="46"/>
      <c r="B22" s="4">
        <f t="shared" si="6"/>
        <v>18</v>
      </c>
      <c r="C22" s="9" t="s">
        <v>53</v>
      </c>
      <c r="D22" s="5" t="s">
        <v>54</v>
      </c>
      <c r="E22" s="4"/>
      <c r="F22" s="4" t="s">
        <v>17</v>
      </c>
      <c r="G22" s="4"/>
      <c r="H22" s="4" t="s">
        <v>19</v>
      </c>
      <c r="I22" s="4" t="s">
        <v>18</v>
      </c>
      <c r="J22" s="4" t="s">
        <v>19</v>
      </c>
      <c r="K22" s="38">
        <f t="shared" si="0"/>
        <v>6.67</v>
      </c>
      <c r="L22" s="48"/>
      <c r="N22" s="24">
        <f t="shared" si="1"/>
        <v>2</v>
      </c>
      <c r="O22" s="24">
        <f t="shared" si="2"/>
        <v>1</v>
      </c>
      <c r="P22" s="24">
        <f t="shared" si="3"/>
        <v>2</v>
      </c>
      <c r="Q22" s="24">
        <f t="shared" si="5"/>
        <v>5</v>
      </c>
      <c r="R22" s="25">
        <f t="shared" si="7"/>
        <v>6.67</v>
      </c>
    </row>
    <row r="23" spans="1:18" ht="31.5" x14ac:dyDescent="0.3">
      <c r="A23" s="46"/>
      <c r="B23" s="4">
        <f t="shared" si="6"/>
        <v>19</v>
      </c>
      <c r="C23" s="9" t="s">
        <v>55</v>
      </c>
      <c r="D23" s="5" t="s">
        <v>56</v>
      </c>
      <c r="E23" s="4"/>
      <c r="F23" s="4" t="s">
        <v>17</v>
      </c>
      <c r="G23" s="4"/>
      <c r="H23" s="4" t="s">
        <v>18</v>
      </c>
      <c r="I23" s="4" t="s">
        <v>18</v>
      </c>
      <c r="J23" s="4" t="s">
        <v>18</v>
      </c>
      <c r="K23" s="38">
        <f t="shared" si="0"/>
        <v>4</v>
      </c>
      <c r="L23" s="48"/>
      <c r="N23" s="24">
        <f t="shared" si="1"/>
        <v>1</v>
      </c>
      <c r="O23" s="24">
        <f t="shared" si="2"/>
        <v>1</v>
      </c>
      <c r="P23" s="24">
        <f t="shared" si="3"/>
        <v>1</v>
      </c>
      <c r="Q23" s="24">
        <f t="shared" si="5"/>
        <v>3</v>
      </c>
      <c r="R23" s="25">
        <f t="shared" si="7"/>
        <v>4</v>
      </c>
    </row>
    <row r="24" spans="1:18" ht="47.25" x14ac:dyDescent="0.3">
      <c r="A24" s="46"/>
      <c r="B24" s="4">
        <f t="shared" si="6"/>
        <v>20</v>
      </c>
      <c r="C24" s="9" t="s">
        <v>57</v>
      </c>
      <c r="D24" s="5" t="s">
        <v>58</v>
      </c>
      <c r="E24" s="4"/>
      <c r="F24" s="4" t="s">
        <v>17</v>
      </c>
      <c r="G24" s="4"/>
      <c r="H24" s="4" t="s">
        <v>18</v>
      </c>
      <c r="I24" s="4" t="s">
        <v>18</v>
      </c>
      <c r="J24" s="4" t="s">
        <v>18</v>
      </c>
      <c r="K24" s="38">
        <f t="shared" si="0"/>
        <v>4</v>
      </c>
      <c r="L24" s="48"/>
      <c r="N24" s="24">
        <f t="shared" si="1"/>
        <v>1</v>
      </c>
      <c r="O24" s="24">
        <f t="shared" si="2"/>
        <v>1</v>
      </c>
      <c r="P24" s="24">
        <f t="shared" si="3"/>
        <v>1</v>
      </c>
      <c r="Q24" s="24">
        <f t="shared" si="5"/>
        <v>3</v>
      </c>
      <c r="R24" s="25">
        <f t="shared" si="7"/>
        <v>4</v>
      </c>
    </row>
    <row r="25" spans="1:18" ht="31.5" x14ac:dyDescent="0.3">
      <c r="A25" s="46"/>
      <c r="B25" s="4">
        <f t="shared" si="6"/>
        <v>21</v>
      </c>
      <c r="C25" s="9" t="s">
        <v>59</v>
      </c>
      <c r="D25" s="5" t="s">
        <v>60</v>
      </c>
      <c r="E25" s="4"/>
      <c r="F25" s="4"/>
      <c r="G25" s="4" t="s">
        <v>17</v>
      </c>
      <c r="H25" s="4" t="s">
        <v>18</v>
      </c>
      <c r="I25" s="4" t="s">
        <v>18</v>
      </c>
      <c r="J25" s="4" t="s">
        <v>18</v>
      </c>
      <c r="K25" s="38">
        <f t="shared" si="0"/>
        <v>4</v>
      </c>
      <c r="L25" s="48"/>
      <c r="N25" s="24">
        <f t="shared" si="1"/>
        <v>1</v>
      </c>
      <c r="O25" s="24">
        <f t="shared" si="2"/>
        <v>1</v>
      </c>
      <c r="P25" s="24">
        <f t="shared" si="3"/>
        <v>1</v>
      </c>
      <c r="Q25" s="24">
        <f t="shared" si="5"/>
        <v>3</v>
      </c>
      <c r="R25" s="25">
        <f t="shared" si="7"/>
        <v>4</v>
      </c>
    </row>
    <row r="26" spans="1:18" ht="63" x14ac:dyDescent="0.3">
      <c r="A26" s="46"/>
      <c r="B26" s="4">
        <f t="shared" si="6"/>
        <v>22</v>
      </c>
      <c r="C26" s="9" t="s">
        <v>61</v>
      </c>
      <c r="D26" s="5" t="s">
        <v>62</v>
      </c>
      <c r="E26" s="4" t="s">
        <v>17</v>
      </c>
      <c r="F26" s="4" t="s">
        <v>17</v>
      </c>
      <c r="G26" s="4"/>
      <c r="H26" s="4" t="s">
        <v>22</v>
      </c>
      <c r="I26" s="4" t="s">
        <v>18</v>
      </c>
      <c r="J26" s="4" t="s">
        <v>18</v>
      </c>
      <c r="K26" s="38">
        <f t="shared" si="0"/>
        <v>8</v>
      </c>
      <c r="L26" s="48"/>
      <c r="N26" s="24">
        <f t="shared" si="1"/>
        <v>4</v>
      </c>
      <c r="O26" s="24">
        <f t="shared" si="2"/>
        <v>1</v>
      </c>
      <c r="P26" s="24">
        <f t="shared" si="3"/>
        <v>1</v>
      </c>
      <c r="Q26" s="24">
        <f t="shared" si="5"/>
        <v>6</v>
      </c>
      <c r="R26" s="25">
        <f t="shared" si="7"/>
        <v>8</v>
      </c>
    </row>
    <row r="27" spans="1:18" x14ac:dyDescent="0.3">
      <c r="A27" s="46"/>
      <c r="B27" s="4">
        <f t="shared" si="6"/>
        <v>23</v>
      </c>
      <c r="C27" s="9" t="s">
        <v>63</v>
      </c>
      <c r="D27" s="5" t="s">
        <v>64</v>
      </c>
      <c r="E27" s="4"/>
      <c r="F27" s="4" t="s">
        <v>17</v>
      </c>
      <c r="G27" s="4" t="s">
        <v>17</v>
      </c>
      <c r="H27" s="4" t="s">
        <v>18</v>
      </c>
      <c r="I27" s="4" t="s">
        <v>18</v>
      </c>
      <c r="J27" s="4" t="s">
        <v>18</v>
      </c>
      <c r="K27" s="38">
        <f t="shared" si="0"/>
        <v>4</v>
      </c>
      <c r="L27" s="48"/>
      <c r="N27" s="24">
        <f t="shared" si="1"/>
        <v>1</v>
      </c>
      <c r="O27" s="24">
        <f t="shared" si="2"/>
        <v>1</v>
      </c>
      <c r="P27" s="24">
        <f t="shared" si="3"/>
        <v>1</v>
      </c>
      <c r="Q27" s="24">
        <f t="shared" si="5"/>
        <v>3</v>
      </c>
      <c r="R27" s="25">
        <f t="shared" si="7"/>
        <v>4</v>
      </c>
    </row>
    <row r="28" spans="1:18" ht="47.25" x14ac:dyDescent="0.3">
      <c r="A28" s="46"/>
      <c r="B28" s="4">
        <f t="shared" si="6"/>
        <v>24</v>
      </c>
      <c r="C28" s="9" t="s">
        <v>65</v>
      </c>
      <c r="D28" s="5" t="s">
        <v>66</v>
      </c>
      <c r="E28" s="4"/>
      <c r="F28" s="4" t="s">
        <v>17</v>
      </c>
      <c r="G28" s="4"/>
      <c r="H28" s="4" t="s">
        <v>18</v>
      </c>
      <c r="I28" s="4" t="s">
        <v>18</v>
      </c>
      <c r="J28" s="4" t="s">
        <v>18</v>
      </c>
      <c r="K28" s="38">
        <f t="shared" si="0"/>
        <v>4</v>
      </c>
      <c r="L28" s="48"/>
      <c r="N28" s="24">
        <f t="shared" si="1"/>
        <v>1</v>
      </c>
      <c r="O28" s="24">
        <f t="shared" si="2"/>
        <v>1</v>
      </c>
      <c r="P28" s="24">
        <f t="shared" si="3"/>
        <v>1</v>
      </c>
      <c r="Q28" s="24">
        <f t="shared" si="5"/>
        <v>3</v>
      </c>
      <c r="R28" s="25">
        <f t="shared" si="7"/>
        <v>4</v>
      </c>
    </row>
    <row r="29" spans="1:18" ht="63" x14ac:dyDescent="0.3">
      <c r="A29" s="46"/>
      <c r="B29" s="4">
        <f t="shared" si="6"/>
        <v>25</v>
      </c>
      <c r="C29" s="9" t="s">
        <v>67</v>
      </c>
      <c r="D29" s="5" t="s">
        <v>68</v>
      </c>
      <c r="E29" s="4"/>
      <c r="F29" s="4" t="s">
        <v>17</v>
      </c>
      <c r="G29" s="4"/>
      <c r="H29" s="4" t="s">
        <v>18</v>
      </c>
      <c r="I29" s="4" t="s">
        <v>18</v>
      </c>
      <c r="J29" s="4" t="s">
        <v>18</v>
      </c>
      <c r="K29" s="38">
        <f t="shared" si="0"/>
        <v>4</v>
      </c>
      <c r="L29" s="48"/>
      <c r="N29" s="24">
        <f t="shared" si="1"/>
        <v>1</v>
      </c>
      <c r="O29" s="24">
        <f t="shared" si="2"/>
        <v>1</v>
      </c>
      <c r="P29" s="24">
        <f t="shared" si="3"/>
        <v>1</v>
      </c>
      <c r="Q29" s="24">
        <f t="shared" si="5"/>
        <v>3</v>
      </c>
      <c r="R29" s="25">
        <f t="shared" si="7"/>
        <v>4</v>
      </c>
    </row>
    <row r="30" spans="1:18" ht="31.5" x14ac:dyDescent="0.3">
      <c r="A30" s="46"/>
      <c r="B30" s="4">
        <f t="shared" si="6"/>
        <v>26</v>
      </c>
      <c r="C30" s="9" t="s">
        <v>69</v>
      </c>
      <c r="D30" s="5" t="s">
        <v>70</v>
      </c>
      <c r="E30" s="4"/>
      <c r="F30" s="4" t="s">
        <v>17</v>
      </c>
      <c r="G30" s="4"/>
      <c r="H30" s="4" t="s">
        <v>18</v>
      </c>
      <c r="I30" s="4" t="s">
        <v>18</v>
      </c>
      <c r="J30" s="4" t="s">
        <v>18</v>
      </c>
      <c r="K30" s="38">
        <f t="shared" si="0"/>
        <v>4</v>
      </c>
      <c r="L30" s="48"/>
      <c r="N30" s="24">
        <f t="shared" si="1"/>
        <v>1</v>
      </c>
      <c r="O30" s="24">
        <f t="shared" si="2"/>
        <v>1</v>
      </c>
      <c r="P30" s="24">
        <f t="shared" si="3"/>
        <v>1</v>
      </c>
      <c r="Q30" s="24">
        <f t="shared" si="5"/>
        <v>3</v>
      </c>
      <c r="R30" s="25">
        <f t="shared" si="7"/>
        <v>4</v>
      </c>
    </row>
    <row r="31" spans="1:18" ht="31.5" x14ac:dyDescent="0.3">
      <c r="A31" s="46"/>
      <c r="B31" s="4">
        <f t="shared" si="6"/>
        <v>27</v>
      </c>
      <c r="C31" s="9" t="s">
        <v>71</v>
      </c>
      <c r="D31" s="5" t="s">
        <v>72</v>
      </c>
      <c r="E31" s="4"/>
      <c r="F31" s="4" t="s">
        <v>17</v>
      </c>
      <c r="G31" s="4"/>
      <c r="H31" s="4" t="s">
        <v>18</v>
      </c>
      <c r="I31" s="4" t="s">
        <v>18</v>
      </c>
      <c r="J31" s="4" t="s">
        <v>18</v>
      </c>
      <c r="K31" s="38">
        <f t="shared" si="0"/>
        <v>4</v>
      </c>
      <c r="L31" s="48"/>
      <c r="N31" s="24">
        <f t="shared" si="1"/>
        <v>1</v>
      </c>
      <c r="O31" s="24">
        <f t="shared" si="2"/>
        <v>1</v>
      </c>
      <c r="P31" s="24">
        <f t="shared" si="3"/>
        <v>1</v>
      </c>
      <c r="Q31" s="24">
        <f t="shared" si="5"/>
        <v>3</v>
      </c>
      <c r="R31" s="25">
        <f t="shared" si="7"/>
        <v>4</v>
      </c>
    </row>
    <row r="32" spans="1:18" ht="47.25" x14ac:dyDescent="0.3">
      <c r="A32" s="46"/>
      <c r="B32" s="4">
        <f t="shared" si="6"/>
        <v>28</v>
      </c>
      <c r="C32" s="9" t="s">
        <v>73</v>
      </c>
      <c r="D32" s="5" t="s">
        <v>74</v>
      </c>
      <c r="E32" s="4"/>
      <c r="F32" s="4" t="s">
        <v>17</v>
      </c>
      <c r="G32" s="4"/>
      <c r="H32" s="4" t="s">
        <v>18</v>
      </c>
      <c r="I32" s="4" t="s">
        <v>18</v>
      </c>
      <c r="J32" s="4" t="s">
        <v>18</v>
      </c>
      <c r="K32" s="38">
        <f t="shared" si="0"/>
        <v>4</v>
      </c>
      <c r="L32" s="48"/>
      <c r="N32" s="24">
        <f t="shared" si="1"/>
        <v>1</v>
      </c>
      <c r="O32" s="24">
        <f t="shared" si="2"/>
        <v>1</v>
      </c>
      <c r="P32" s="24">
        <f t="shared" si="3"/>
        <v>1</v>
      </c>
      <c r="Q32" s="24">
        <f t="shared" si="5"/>
        <v>3</v>
      </c>
      <c r="R32" s="25">
        <f t="shared" si="7"/>
        <v>4</v>
      </c>
    </row>
    <row r="33" spans="1:18" ht="32.25" thickBot="1" x14ac:dyDescent="0.35">
      <c r="A33" s="63"/>
      <c r="B33" s="7">
        <f t="shared" si="6"/>
        <v>29</v>
      </c>
      <c r="C33" s="16" t="s">
        <v>75</v>
      </c>
      <c r="D33" s="6" t="s">
        <v>76</v>
      </c>
      <c r="E33" s="7"/>
      <c r="F33" s="7" t="s">
        <v>17</v>
      </c>
      <c r="G33" s="7" t="s">
        <v>17</v>
      </c>
      <c r="H33" s="7" t="s">
        <v>18</v>
      </c>
      <c r="I33" s="7" t="s">
        <v>18</v>
      </c>
      <c r="J33" s="7" t="s">
        <v>18</v>
      </c>
      <c r="K33" s="39">
        <f t="shared" si="0"/>
        <v>4</v>
      </c>
      <c r="L33" s="64"/>
      <c r="N33" s="24">
        <f t="shared" si="1"/>
        <v>1</v>
      </c>
      <c r="O33" s="24">
        <f t="shared" si="2"/>
        <v>1</v>
      </c>
      <c r="P33" s="24">
        <f t="shared" si="3"/>
        <v>1</v>
      </c>
      <c r="Q33" s="24">
        <f t="shared" si="5"/>
        <v>3</v>
      </c>
      <c r="R33" s="25">
        <f>ROUND(Q33/SUM($Q$15:$Q$33)*100,2)</f>
        <v>4</v>
      </c>
    </row>
    <row r="34" spans="1:18" x14ac:dyDescent="0.3">
      <c r="A34" s="45" t="s">
        <v>77</v>
      </c>
      <c r="B34" s="3">
        <f t="shared" si="6"/>
        <v>30</v>
      </c>
      <c r="C34" s="17" t="s">
        <v>78</v>
      </c>
      <c r="D34" s="8" t="s">
        <v>79</v>
      </c>
      <c r="E34" s="3"/>
      <c r="F34" s="3" t="s">
        <v>17</v>
      </c>
      <c r="G34" s="3" t="s">
        <v>17</v>
      </c>
      <c r="H34" s="3" t="s">
        <v>18</v>
      </c>
      <c r="I34" s="3" t="s">
        <v>22</v>
      </c>
      <c r="J34" s="3" t="s">
        <v>22</v>
      </c>
      <c r="K34" s="37">
        <f t="shared" si="0"/>
        <v>16.36</v>
      </c>
      <c r="L34" s="47">
        <f>SUM(Q34:Q41)/SUM($Q$5:$Q$46)</f>
        <v>0.24017467248908297</v>
      </c>
      <c r="N34" s="24">
        <f t="shared" si="1"/>
        <v>1</v>
      </c>
      <c r="O34" s="24">
        <f t="shared" si="2"/>
        <v>4</v>
      </c>
      <c r="P34" s="24">
        <f t="shared" si="3"/>
        <v>4</v>
      </c>
      <c r="Q34" s="24">
        <f t="shared" si="5"/>
        <v>9</v>
      </c>
      <c r="R34" s="25">
        <f t="shared" ref="R34:R40" si="8">ROUND(Q34/SUM($Q$34:$Q$41)*100,2)</f>
        <v>16.36</v>
      </c>
    </row>
    <row r="35" spans="1:18" ht="31.5" x14ac:dyDescent="0.3">
      <c r="A35" s="46"/>
      <c r="B35" s="4">
        <f t="shared" si="6"/>
        <v>31</v>
      </c>
      <c r="C35" s="9" t="s">
        <v>80</v>
      </c>
      <c r="D35" s="5" t="s">
        <v>81</v>
      </c>
      <c r="E35" s="4" t="s">
        <v>17</v>
      </c>
      <c r="F35" s="4"/>
      <c r="G35" s="4"/>
      <c r="H35" s="4" t="s">
        <v>18</v>
      </c>
      <c r="I35" s="4" t="s">
        <v>22</v>
      </c>
      <c r="J35" s="4" t="s">
        <v>19</v>
      </c>
      <c r="K35" s="38">
        <f t="shared" si="0"/>
        <v>12.73</v>
      </c>
      <c r="L35" s="48"/>
      <c r="N35" s="24">
        <f t="shared" si="1"/>
        <v>1</v>
      </c>
      <c r="O35" s="24">
        <f t="shared" si="2"/>
        <v>4</v>
      </c>
      <c r="P35" s="24">
        <f t="shared" si="3"/>
        <v>2</v>
      </c>
      <c r="Q35" s="24">
        <f t="shared" si="5"/>
        <v>7</v>
      </c>
      <c r="R35" s="25">
        <f t="shared" si="8"/>
        <v>12.73</v>
      </c>
    </row>
    <row r="36" spans="1:18" ht="31.5" x14ac:dyDescent="0.3">
      <c r="A36" s="46"/>
      <c r="B36" s="4">
        <f t="shared" si="6"/>
        <v>32</v>
      </c>
      <c r="C36" s="9" t="s">
        <v>82</v>
      </c>
      <c r="D36" s="5" t="s">
        <v>83</v>
      </c>
      <c r="E36" s="4" t="s">
        <v>17</v>
      </c>
      <c r="F36" s="4" t="s">
        <v>17</v>
      </c>
      <c r="G36" s="4"/>
      <c r="H36" s="4" t="s">
        <v>19</v>
      </c>
      <c r="I36" s="4" t="s">
        <v>19</v>
      </c>
      <c r="J36" s="4" t="s">
        <v>22</v>
      </c>
      <c r="K36" s="38">
        <f t="shared" si="0"/>
        <v>14.55</v>
      </c>
      <c r="L36" s="48"/>
      <c r="N36" s="24">
        <f t="shared" si="1"/>
        <v>2</v>
      </c>
      <c r="O36" s="24">
        <f t="shared" si="2"/>
        <v>2</v>
      </c>
      <c r="P36" s="24">
        <f t="shared" si="3"/>
        <v>4</v>
      </c>
      <c r="Q36" s="24">
        <f t="shared" si="5"/>
        <v>8</v>
      </c>
      <c r="R36" s="25">
        <f t="shared" si="8"/>
        <v>14.55</v>
      </c>
    </row>
    <row r="37" spans="1:18" ht="31.5" x14ac:dyDescent="0.3">
      <c r="A37" s="46"/>
      <c r="B37" s="4">
        <f t="shared" si="6"/>
        <v>33</v>
      </c>
      <c r="C37" s="9" t="s">
        <v>84</v>
      </c>
      <c r="D37" s="5" t="s">
        <v>85</v>
      </c>
      <c r="E37" s="4" t="s">
        <v>17</v>
      </c>
      <c r="F37" s="4"/>
      <c r="G37" s="4"/>
      <c r="H37" s="4" t="s">
        <v>18</v>
      </c>
      <c r="I37" s="4" t="s">
        <v>22</v>
      </c>
      <c r="J37" s="4" t="s">
        <v>19</v>
      </c>
      <c r="K37" s="38">
        <f t="shared" si="0"/>
        <v>12.73</v>
      </c>
      <c r="L37" s="48"/>
      <c r="N37" s="24">
        <f t="shared" si="1"/>
        <v>1</v>
      </c>
      <c r="O37" s="24">
        <f t="shared" si="2"/>
        <v>4</v>
      </c>
      <c r="P37" s="24">
        <f t="shared" si="3"/>
        <v>2</v>
      </c>
      <c r="Q37" s="24">
        <f t="shared" si="5"/>
        <v>7</v>
      </c>
      <c r="R37" s="25">
        <f t="shared" si="8"/>
        <v>12.73</v>
      </c>
    </row>
    <row r="38" spans="1:18" ht="47.25" x14ac:dyDescent="0.3">
      <c r="A38" s="46"/>
      <c r="B38" s="4">
        <f t="shared" si="6"/>
        <v>34</v>
      </c>
      <c r="C38" s="9" t="s">
        <v>86</v>
      </c>
      <c r="D38" s="5" t="s">
        <v>87</v>
      </c>
      <c r="E38" s="4" t="s">
        <v>17</v>
      </c>
      <c r="F38" s="4"/>
      <c r="G38" s="4"/>
      <c r="H38" s="4" t="s">
        <v>18</v>
      </c>
      <c r="I38" s="4" t="s">
        <v>22</v>
      </c>
      <c r="J38" s="4" t="s">
        <v>19</v>
      </c>
      <c r="K38" s="38">
        <f t="shared" si="0"/>
        <v>12.73</v>
      </c>
      <c r="L38" s="48"/>
      <c r="N38" s="24">
        <f t="shared" si="1"/>
        <v>1</v>
      </c>
      <c r="O38" s="24">
        <f t="shared" si="2"/>
        <v>4</v>
      </c>
      <c r="P38" s="24">
        <f t="shared" si="3"/>
        <v>2</v>
      </c>
      <c r="Q38" s="24">
        <f t="shared" si="5"/>
        <v>7</v>
      </c>
      <c r="R38" s="25">
        <f t="shared" si="8"/>
        <v>12.73</v>
      </c>
    </row>
    <row r="39" spans="1:18" ht="63" x14ac:dyDescent="0.3">
      <c r="A39" s="46"/>
      <c r="B39" s="4">
        <f t="shared" si="6"/>
        <v>35</v>
      </c>
      <c r="C39" s="9" t="s">
        <v>88</v>
      </c>
      <c r="D39" s="5" t="s">
        <v>89</v>
      </c>
      <c r="E39" s="4" t="s">
        <v>17</v>
      </c>
      <c r="F39" s="4"/>
      <c r="G39" s="4"/>
      <c r="H39" s="4" t="s">
        <v>19</v>
      </c>
      <c r="I39" s="4" t="s">
        <v>19</v>
      </c>
      <c r="J39" s="4" t="s">
        <v>19</v>
      </c>
      <c r="K39" s="38">
        <f t="shared" si="0"/>
        <v>10.91</v>
      </c>
      <c r="L39" s="48"/>
      <c r="N39" s="24">
        <f t="shared" si="1"/>
        <v>2</v>
      </c>
      <c r="O39" s="24">
        <f t="shared" si="2"/>
        <v>2</v>
      </c>
      <c r="P39" s="24">
        <f t="shared" si="3"/>
        <v>2</v>
      </c>
      <c r="Q39" s="24">
        <f t="shared" si="5"/>
        <v>6</v>
      </c>
      <c r="R39" s="25">
        <f t="shared" si="8"/>
        <v>10.91</v>
      </c>
    </row>
    <row r="40" spans="1:18" ht="31.5" x14ac:dyDescent="0.3">
      <c r="A40" s="46"/>
      <c r="B40" s="4">
        <f t="shared" si="6"/>
        <v>36</v>
      </c>
      <c r="C40" s="9" t="s">
        <v>90</v>
      </c>
      <c r="D40" s="5" t="s">
        <v>91</v>
      </c>
      <c r="E40" s="4"/>
      <c r="F40" s="4" t="s">
        <v>17</v>
      </c>
      <c r="G40" s="4"/>
      <c r="H40" s="4" t="s">
        <v>19</v>
      </c>
      <c r="I40" s="4" t="s">
        <v>22</v>
      </c>
      <c r="J40" s="4" t="s">
        <v>19</v>
      </c>
      <c r="K40" s="38">
        <f t="shared" si="0"/>
        <v>14.55</v>
      </c>
      <c r="L40" s="48"/>
      <c r="N40" s="24">
        <f t="shared" si="1"/>
        <v>2</v>
      </c>
      <c r="O40" s="24">
        <f t="shared" si="2"/>
        <v>4</v>
      </c>
      <c r="P40" s="24">
        <f t="shared" si="3"/>
        <v>2</v>
      </c>
      <c r="Q40" s="24">
        <f t="shared" si="5"/>
        <v>8</v>
      </c>
      <c r="R40" s="25">
        <f t="shared" si="8"/>
        <v>14.55</v>
      </c>
    </row>
    <row r="41" spans="1:18" ht="48" thickBot="1" x14ac:dyDescent="0.35">
      <c r="A41" s="63"/>
      <c r="B41" s="7">
        <f t="shared" si="6"/>
        <v>37</v>
      </c>
      <c r="C41" s="16" t="s">
        <v>92</v>
      </c>
      <c r="D41" s="6" t="s">
        <v>93</v>
      </c>
      <c r="E41" s="7" t="s">
        <v>17</v>
      </c>
      <c r="F41" s="7"/>
      <c r="G41" s="7"/>
      <c r="H41" s="7" t="s">
        <v>18</v>
      </c>
      <c r="I41" s="7" t="s">
        <v>18</v>
      </c>
      <c r="J41" s="7" t="s">
        <v>18</v>
      </c>
      <c r="K41" s="39">
        <f t="shared" si="0"/>
        <v>5.45</v>
      </c>
      <c r="L41" s="64"/>
      <c r="N41" s="24">
        <f t="shared" si="1"/>
        <v>1</v>
      </c>
      <c r="O41" s="24">
        <f t="shared" si="2"/>
        <v>1</v>
      </c>
      <c r="P41" s="24">
        <f t="shared" si="3"/>
        <v>1</v>
      </c>
      <c r="Q41" s="24">
        <f t="shared" si="5"/>
        <v>3</v>
      </c>
      <c r="R41" s="25">
        <f>ROUND(Q41/SUM($Q$34:$Q$41)*100,2)</f>
        <v>5.45</v>
      </c>
    </row>
    <row r="42" spans="1:18" ht="47.25" x14ac:dyDescent="0.3">
      <c r="A42" s="45" t="s">
        <v>115</v>
      </c>
      <c r="B42" s="3">
        <f>B41+1</f>
        <v>38</v>
      </c>
      <c r="C42" s="26" t="s">
        <v>117</v>
      </c>
      <c r="D42" s="27" t="s">
        <v>116</v>
      </c>
      <c r="E42" s="28"/>
      <c r="F42" s="28" t="s">
        <v>17</v>
      </c>
      <c r="G42" s="28"/>
      <c r="H42" s="28" t="s">
        <v>18</v>
      </c>
      <c r="I42" s="28" t="s">
        <v>19</v>
      </c>
      <c r="J42" s="28" t="s">
        <v>18</v>
      </c>
      <c r="K42" s="32">
        <f>R42</f>
        <v>30.77</v>
      </c>
      <c r="L42" s="47">
        <f>SUM(Q42:Q44)/SUM($Q$5:$Q$46)</f>
        <v>5.6768558951965066E-2</v>
      </c>
      <c r="N42" s="24">
        <f t="shared" si="1"/>
        <v>1</v>
      </c>
      <c r="O42" s="24">
        <f t="shared" si="2"/>
        <v>2</v>
      </c>
      <c r="P42" s="24">
        <f t="shared" si="3"/>
        <v>1</v>
      </c>
      <c r="Q42" s="24">
        <f t="shared" si="5"/>
        <v>4</v>
      </c>
      <c r="R42" s="25">
        <f>ROUND(Q42/SUM($Q$42:$Q$44)*100,2)</f>
        <v>30.77</v>
      </c>
    </row>
    <row r="43" spans="1:18" ht="31.5" x14ac:dyDescent="0.3">
      <c r="A43" s="46"/>
      <c r="B43" s="4">
        <f t="shared" ref="B43:B44" si="9">B42+1</f>
        <v>39</v>
      </c>
      <c r="C43" s="29" t="s">
        <v>122</v>
      </c>
      <c r="D43" s="30" t="s">
        <v>121</v>
      </c>
      <c r="E43" s="31"/>
      <c r="F43" s="31" t="s">
        <v>17</v>
      </c>
      <c r="G43" s="31"/>
      <c r="H43" s="31" t="s">
        <v>18</v>
      </c>
      <c r="I43" s="31" t="s">
        <v>19</v>
      </c>
      <c r="J43" s="31" t="s">
        <v>18</v>
      </c>
      <c r="K43" s="40">
        <f t="shared" ref="K43:K46" si="10">R43</f>
        <v>30.77</v>
      </c>
      <c r="L43" s="48"/>
      <c r="N43" s="24">
        <f t="shared" si="1"/>
        <v>1</v>
      </c>
      <c r="O43" s="24">
        <f t="shared" si="2"/>
        <v>2</v>
      </c>
      <c r="P43" s="24">
        <f t="shared" si="3"/>
        <v>1</v>
      </c>
      <c r="Q43" s="24">
        <f t="shared" si="5"/>
        <v>4</v>
      </c>
      <c r="R43" s="25">
        <f>ROUND(Q43/SUM($Q$42:$Q$44)*100,2)</f>
        <v>30.77</v>
      </c>
    </row>
    <row r="44" spans="1:18" ht="63.75" thickBot="1" x14ac:dyDescent="0.35">
      <c r="A44" s="46"/>
      <c r="B44" s="4">
        <f t="shared" si="9"/>
        <v>40</v>
      </c>
      <c r="C44" s="29" t="s">
        <v>126</v>
      </c>
      <c r="D44" s="30" t="s">
        <v>125</v>
      </c>
      <c r="E44" s="31"/>
      <c r="F44" s="31" t="s">
        <v>17</v>
      </c>
      <c r="G44" s="31"/>
      <c r="H44" s="31" t="s">
        <v>18</v>
      </c>
      <c r="I44" s="31" t="s">
        <v>19</v>
      </c>
      <c r="J44" s="31" t="s">
        <v>19</v>
      </c>
      <c r="K44" s="40">
        <f t="shared" si="10"/>
        <v>38.46</v>
      </c>
      <c r="L44" s="48"/>
      <c r="N44" s="24">
        <f t="shared" si="1"/>
        <v>1</v>
      </c>
      <c r="O44" s="24">
        <f t="shared" si="2"/>
        <v>2</v>
      </c>
      <c r="P44" s="24">
        <f t="shared" si="3"/>
        <v>2</v>
      </c>
      <c r="Q44" s="24">
        <f t="shared" si="5"/>
        <v>5</v>
      </c>
      <c r="R44" s="25">
        <f>ROUND(Q44/SUM($Q$42:$Q$44)*100,2)</f>
        <v>38.46</v>
      </c>
    </row>
    <row r="45" spans="1:18" ht="94.5" x14ac:dyDescent="0.3">
      <c r="A45" s="45" t="s">
        <v>119</v>
      </c>
      <c r="B45" s="3">
        <f>B44+1</f>
        <v>41</v>
      </c>
      <c r="C45" s="26" t="s">
        <v>123</v>
      </c>
      <c r="D45" s="27" t="s">
        <v>118</v>
      </c>
      <c r="E45" s="28"/>
      <c r="F45" s="28" t="s">
        <v>17</v>
      </c>
      <c r="G45" s="28"/>
      <c r="H45" s="28" t="s">
        <v>19</v>
      </c>
      <c r="I45" s="28" t="s">
        <v>18</v>
      </c>
      <c r="J45" s="28" t="s">
        <v>22</v>
      </c>
      <c r="K45" s="32">
        <f t="shared" si="10"/>
        <v>46.67</v>
      </c>
      <c r="L45" s="47">
        <f>SUM(Q45:Q46)/SUM($Q$5:$Q$46)</f>
        <v>6.5502183406113537E-2</v>
      </c>
      <c r="N45" s="24">
        <f t="shared" si="1"/>
        <v>2</v>
      </c>
      <c r="O45" s="24">
        <f t="shared" si="2"/>
        <v>1</v>
      </c>
      <c r="P45" s="24">
        <f t="shared" si="3"/>
        <v>4</v>
      </c>
      <c r="Q45" s="24">
        <f t="shared" si="5"/>
        <v>7</v>
      </c>
      <c r="R45" s="25">
        <f>ROUND(Q45/SUM($Q$45:$Q$46)*100,2)</f>
        <v>46.67</v>
      </c>
    </row>
    <row r="46" spans="1:18" ht="31.5" x14ac:dyDescent="0.3">
      <c r="A46" s="46"/>
      <c r="B46" s="4">
        <f t="shared" ref="B46" si="11">B45+1</f>
        <v>42</v>
      </c>
      <c r="C46" s="29" t="s">
        <v>124</v>
      </c>
      <c r="D46" s="30" t="s">
        <v>120</v>
      </c>
      <c r="E46" s="31"/>
      <c r="F46" s="31"/>
      <c r="G46" s="31"/>
      <c r="H46" s="31" t="s">
        <v>19</v>
      </c>
      <c r="I46" s="31" t="s">
        <v>19</v>
      </c>
      <c r="J46" s="31" t="s">
        <v>22</v>
      </c>
      <c r="K46" s="40">
        <f t="shared" si="10"/>
        <v>53.33</v>
      </c>
      <c r="L46" s="48"/>
      <c r="N46" s="24">
        <f t="shared" si="1"/>
        <v>2</v>
      </c>
      <c r="O46" s="24">
        <f t="shared" si="2"/>
        <v>2</v>
      </c>
      <c r="P46" s="24">
        <f t="shared" si="3"/>
        <v>4</v>
      </c>
      <c r="Q46" s="24">
        <f t="shared" si="5"/>
        <v>8</v>
      </c>
      <c r="R46" s="25">
        <f>ROUND(Q46/SUM($Q$45:$Q$46)*100,2)</f>
        <v>53.33</v>
      </c>
    </row>
    <row r="47" spans="1:18" ht="19.5" thickBot="1" x14ac:dyDescent="0.35">
      <c r="L47" s="33">
        <f>SUM(L5:L46)</f>
        <v>1</v>
      </c>
    </row>
    <row r="48" spans="1:18" ht="18.75" x14ac:dyDescent="0.3">
      <c r="L48" s="42"/>
    </row>
    <row r="51" spans="2:3" x14ac:dyDescent="0.3">
      <c r="C51" s="41"/>
    </row>
    <row r="52" spans="2:3" ht="23.25" x14ac:dyDescent="0.35">
      <c r="B52" s="43" t="s">
        <v>127</v>
      </c>
      <c r="C52" s="44"/>
    </row>
    <row r="53" spans="2:3" ht="23.25" x14ac:dyDescent="0.35">
      <c r="B53" s="44"/>
      <c r="C53" s="44"/>
    </row>
    <row r="54" spans="2:3" ht="23.25" x14ac:dyDescent="0.35">
      <c r="B54" s="44"/>
      <c r="C54" s="44"/>
    </row>
  </sheetData>
  <mergeCells count="16">
    <mergeCell ref="A42:A44"/>
    <mergeCell ref="L42:L44"/>
    <mergeCell ref="A45:A46"/>
    <mergeCell ref="L45:L46"/>
    <mergeCell ref="A1:L1"/>
    <mergeCell ref="A3:A4"/>
    <mergeCell ref="B3:D3"/>
    <mergeCell ref="E3:G3"/>
    <mergeCell ref="H3:J3"/>
    <mergeCell ref="K3:L3"/>
    <mergeCell ref="A5:A14"/>
    <mergeCell ref="L5:L14"/>
    <mergeCell ref="A15:A33"/>
    <mergeCell ref="L15:L33"/>
    <mergeCell ref="A34:A41"/>
    <mergeCell ref="L34:L41"/>
  </mergeCells>
  <printOptions horizontalCentered="1"/>
  <pageMargins left="0.70866141732283472" right="0.70866141732283472" top="0.74803149606299213" bottom="0.74803149606299213" header="0.31496062992125984" footer="0.31496062992125984"/>
  <pageSetup scale="3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9"/>
  <sheetViews>
    <sheetView zoomScale="70" zoomScaleNormal="70" workbookViewId="0">
      <selection activeCell="B4" sqref="B4"/>
    </sheetView>
  </sheetViews>
  <sheetFormatPr baseColWidth="10" defaultColWidth="10.85546875" defaultRowHeight="15" x14ac:dyDescent="0.25"/>
  <cols>
    <col min="1" max="1" width="10.85546875" style="18"/>
    <col min="2" max="2" width="14.140625" style="18" customWidth="1"/>
    <col min="3" max="3" width="10.85546875" style="18"/>
    <col min="4" max="4" width="58.28515625" style="18" customWidth="1"/>
    <col min="5" max="16384" width="10.85546875" style="18"/>
  </cols>
  <sheetData>
    <row r="3" spans="2:4" x14ac:dyDescent="0.25">
      <c r="B3" s="65" t="s">
        <v>97</v>
      </c>
      <c r="C3" s="65"/>
      <c r="D3" s="65"/>
    </row>
    <row r="4" spans="2:4" ht="60" x14ac:dyDescent="0.25">
      <c r="B4" s="21" t="s">
        <v>98</v>
      </c>
      <c r="C4" s="22"/>
      <c r="D4" s="23" t="s">
        <v>99</v>
      </c>
    </row>
    <row r="5" spans="2:4" ht="60" x14ac:dyDescent="0.25">
      <c r="B5" s="21" t="s">
        <v>100</v>
      </c>
      <c r="C5" s="22"/>
      <c r="D5" s="23" t="s">
        <v>101</v>
      </c>
    </row>
    <row r="6" spans="2:4" ht="60" x14ac:dyDescent="0.25">
      <c r="B6" s="21" t="s">
        <v>102</v>
      </c>
      <c r="C6" s="22"/>
      <c r="D6" s="23" t="s">
        <v>103</v>
      </c>
    </row>
    <row r="7" spans="2:4" ht="60" x14ac:dyDescent="0.25">
      <c r="B7" s="21" t="s">
        <v>104</v>
      </c>
      <c r="C7" s="22"/>
      <c r="D7" s="23" t="s">
        <v>105</v>
      </c>
    </row>
    <row r="8" spans="2:4" x14ac:dyDescent="0.25">
      <c r="C8" s="20"/>
      <c r="D8" s="19"/>
    </row>
    <row r="9" spans="2:4" x14ac:dyDescent="0.25">
      <c r="B9" s="65" t="s">
        <v>114</v>
      </c>
      <c r="C9" s="65"/>
      <c r="D9" s="65"/>
    </row>
    <row r="10" spans="2:4" ht="60" x14ac:dyDescent="0.25">
      <c r="B10" s="21" t="s">
        <v>106</v>
      </c>
      <c r="C10" s="22"/>
      <c r="D10" s="23" t="s">
        <v>107</v>
      </c>
    </row>
    <row r="11" spans="2:4" ht="60" x14ac:dyDescent="0.25">
      <c r="B11" s="21" t="s">
        <v>108</v>
      </c>
      <c r="C11" s="22"/>
      <c r="D11" s="23" t="s">
        <v>109</v>
      </c>
    </row>
    <row r="12" spans="2:4" ht="45" x14ac:dyDescent="0.25">
      <c r="B12" s="21" t="s">
        <v>110</v>
      </c>
      <c r="C12" s="22"/>
      <c r="D12" s="23" t="s">
        <v>111</v>
      </c>
    </row>
    <row r="13" spans="2:4" ht="60" x14ac:dyDescent="0.25">
      <c r="B13" s="21" t="s">
        <v>112</v>
      </c>
      <c r="C13" s="22"/>
      <c r="D13" s="23" t="s">
        <v>113</v>
      </c>
    </row>
    <row r="14" spans="2:4" x14ac:dyDescent="0.25">
      <c r="C14" s="22"/>
      <c r="D14" s="23"/>
    </row>
    <row r="15" spans="2:4" x14ac:dyDescent="0.25">
      <c r="B15" s="21"/>
      <c r="C15" s="22"/>
      <c r="D15" s="23"/>
    </row>
    <row r="16" spans="2:4" x14ac:dyDescent="0.25">
      <c r="B16" s="21"/>
      <c r="C16" s="22"/>
      <c r="D16" s="23"/>
    </row>
    <row r="17" spans="2:4" x14ac:dyDescent="0.25">
      <c r="B17" s="21"/>
      <c r="C17" s="22"/>
      <c r="D17" s="23"/>
    </row>
    <row r="18" spans="2:4" x14ac:dyDescent="0.25">
      <c r="B18" s="21"/>
      <c r="C18" s="22"/>
      <c r="D18" s="23"/>
    </row>
    <row r="19" spans="2:4" x14ac:dyDescent="0.25">
      <c r="B19" s="21"/>
      <c r="C19" s="22"/>
      <c r="D19" s="23"/>
    </row>
  </sheetData>
  <mergeCells count="2">
    <mergeCell ref="B3:D3"/>
    <mergeCell ref="B9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ANEXO F</vt:lpstr>
      <vt:lpstr>Tablas de Evaluación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STF1NXPW1</dc:creator>
  <cp:lastModifiedBy>Windows User</cp:lastModifiedBy>
  <cp:lastPrinted>2021-11-01T19:48:18Z</cp:lastPrinted>
  <dcterms:created xsi:type="dcterms:W3CDTF">2017-08-04T19:26:18Z</dcterms:created>
  <dcterms:modified xsi:type="dcterms:W3CDTF">2022-04-19T16:18:50Z</dcterms:modified>
</cp:coreProperties>
</file>